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1" activeTab="1"/>
  </bookViews>
  <sheets>
    <sheet name="1. (2)" sheetId="6" state="hidden" r:id="rId1"/>
    <sheet name="1. (3)" sheetId="7" r:id="rId2"/>
  </sheets>
  <definedNames>
    <definedName name="_xlnm.Print_Area" localSheetId="0">'1. (2)'!$A$1:$K$102</definedName>
    <definedName name="_xlnm.Print_Area" localSheetId="1">'1. (3)'!$A$1:$K$21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7" l="1"/>
  <c r="G19" i="7"/>
  <c r="K18" i="7"/>
  <c r="J18" i="7"/>
  <c r="I18" i="7"/>
  <c r="H18" i="7"/>
  <c r="N88" i="6"/>
  <c r="N87" i="6"/>
  <c r="N86" i="6"/>
  <c r="N85" i="6"/>
  <c r="N84" i="6"/>
  <c r="M53" i="6"/>
  <c r="H21" i="7" l="1"/>
  <c r="J21" i="7"/>
  <c r="I21" i="7"/>
  <c r="G18" i="7"/>
  <c r="H89" i="6"/>
  <c r="I89" i="6"/>
  <c r="J89" i="6"/>
  <c r="K89" i="6"/>
  <c r="G89" i="6"/>
  <c r="G88" i="6"/>
  <c r="G87" i="6"/>
  <c r="G86" i="6" s="1"/>
  <c r="K86" i="6"/>
  <c r="J86" i="6"/>
  <c r="I86" i="6"/>
  <c r="H86" i="6"/>
  <c r="G84" i="6"/>
  <c r="G85" i="6"/>
  <c r="G83" i="6"/>
  <c r="G29" i="6" l="1"/>
  <c r="G17" i="6"/>
  <c r="G120" i="6" l="1"/>
  <c r="P111" i="6"/>
  <c r="O111" i="6"/>
  <c r="N111" i="6"/>
  <c r="M111" i="6"/>
  <c r="L111" i="6"/>
  <c r="K111" i="6"/>
  <c r="J111" i="6"/>
  <c r="G111" i="6"/>
  <c r="G82" i="6"/>
  <c r="H106" i="6" s="1"/>
  <c r="I106" i="6" s="1"/>
  <c r="G81" i="6"/>
  <c r="H105" i="6" s="1"/>
  <c r="G80" i="6"/>
  <c r="H107" i="6" s="1"/>
  <c r="I107" i="6" s="1"/>
  <c r="G79" i="6"/>
  <c r="G78" i="6"/>
  <c r="G77" i="6"/>
  <c r="G76" i="6"/>
  <c r="G75" i="6" s="1"/>
  <c r="K75" i="6"/>
  <c r="J75" i="6"/>
  <c r="I75" i="6"/>
  <c r="H75" i="6"/>
  <c r="G74" i="6"/>
  <c r="G73" i="6"/>
  <c r="G72" i="6"/>
  <c r="K71" i="6"/>
  <c r="J71" i="6"/>
  <c r="I71" i="6"/>
  <c r="H71" i="6"/>
  <c r="G70" i="6"/>
  <c r="G69" i="6"/>
  <c r="K68" i="6"/>
  <c r="J68" i="6"/>
  <c r="I68" i="6"/>
  <c r="H68" i="6"/>
  <c r="G68" i="6"/>
  <c r="G67" i="6"/>
  <c r="G66" i="6"/>
  <c r="G65" i="6"/>
  <c r="G64" i="6"/>
  <c r="G63" i="6" s="1"/>
  <c r="K63" i="6"/>
  <c r="J63" i="6"/>
  <c r="I63" i="6"/>
  <c r="H63" i="6"/>
  <c r="G62" i="6"/>
  <c r="G61" i="6"/>
  <c r="G60" i="6"/>
  <c r="G59" i="6"/>
  <c r="G58" i="6"/>
  <c r="G57" i="6"/>
  <c r="K56" i="6"/>
  <c r="J56" i="6"/>
  <c r="I56" i="6"/>
  <c r="H56" i="6"/>
  <c r="G55" i="6"/>
  <c r="G54" i="6"/>
  <c r="G53" i="6"/>
  <c r="K52" i="6"/>
  <c r="J52" i="6"/>
  <c r="I52" i="6"/>
  <c r="H52" i="6"/>
  <c r="G52" i="6"/>
  <c r="G51" i="6"/>
  <c r="G50" i="6"/>
  <c r="G49" i="6"/>
  <c r="K48" i="6"/>
  <c r="J48" i="6"/>
  <c r="I48" i="6"/>
  <c r="H48" i="6"/>
  <c r="G48" i="6"/>
  <c r="G47" i="6"/>
  <c r="G46" i="6"/>
  <c r="G45" i="6"/>
  <c r="K44" i="6"/>
  <c r="J44" i="6"/>
  <c r="I44" i="6"/>
  <c r="H44" i="6"/>
  <c r="G44" i="6"/>
  <c r="G43" i="6"/>
  <c r="G42" i="6"/>
  <c r="G41" i="6" s="1"/>
  <c r="K41" i="6"/>
  <c r="J41" i="6"/>
  <c r="I41" i="6"/>
  <c r="H41" i="6"/>
  <c r="G40" i="6"/>
  <c r="G39" i="6"/>
  <c r="G38" i="6" s="1"/>
  <c r="K38" i="6"/>
  <c r="J38" i="6"/>
  <c r="I38" i="6"/>
  <c r="H38" i="6"/>
  <c r="G37" i="6"/>
  <c r="G36" i="6"/>
  <c r="G35" i="6"/>
  <c r="G34" i="6"/>
  <c r="G33" i="6"/>
  <c r="G32" i="6"/>
  <c r="K31" i="6"/>
  <c r="J31" i="6"/>
  <c r="I31" i="6"/>
  <c r="H31" i="6"/>
  <c r="G30" i="6"/>
  <c r="G28" i="6"/>
  <c r="G116" i="6" s="1"/>
  <c r="G27" i="6"/>
  <c r="G26" i="6"/>
  <c r="G25" i="6" s="1"/>
  <c r="K25" i="6"/>
  <c r="J25" i="6"/>
  <c r="I25" i="6"/>
  <c r="H25" i="6"/>
  <c r="G24" i="6"/>
  <c r="G23" i="6"/>
  <c r="G22" i="6"/>
  <c r="K21" i="6"/>
  <c r="J21" i="6"/>
  <c r="I21" i="6"/>
  <c r="H21" i="6"/>
  <c r="G20" i="6"/>
  <c r="G19" i="6"/>
  <c r="G18" i="6"/>
  <c r="G16" i="6"/>
  <c r="G15" i="6"/>
  <c r="K14" i="6"/>
  <c r="J14" i="6"/>
  <c r="I14" i="6"/>
  <c r="H14" i="6"/>
  <c r="G21" i="6" l="1"/>
  <c r="G115" i="6"/>
  <c r="H110" i="6"/>
  <c r="I110" i="6" s="1"/>
  <c r="G56" i="6"/>
  <c r="H109" i="6"/>
  <c r="I109" i="6" s="1"/>
  <c r="G114" i="6"/>
  <c r="G117" i="6" s="1"/>
  <c r="G31" i="6"/>
  <c r="G71" i="6"/>
  <c r="H108" i="6" s="1"/>
  <c r="I108" i="6" s="1"/>
  <c r="G14" i="6"/>
  <c r="I105" i="6"/>
  <c r="H111" i="6" l="1"/>
  <c r="I111" i="6" s="1"/>
</calcChain>
</file>

<file path=xl/sharedStrings.xml><?xml version="1.0" encoding="utf-8"?>
<sst xmlns="http://schemas.openxmlformats.org/spreadsheetml/2006/main" count="255" uniqueCount="128">
  <si>
    <t>(руб.)</t>
  </si>
  <si>
    <t>Бюджетные коды учреждений</t>
  </si>
  <si>
    <t>Сумма изменений      ( +  увеличение,  -  уменьшение)</t>
  </si>
  <si>
    <t>код</t>
  </si>
  <si>
    <t>ГОД</t>
  </si>
  <si>
    <t>в том числе по кварталам:</t>
  </si>
  <si>
    <t>осн.гр.</t>
  </si>
  <si>
    <t>орган.</t>
  </si>
  <si>
    <t>цел.ст.</t>
  </si>
  <si>
    <t>вид расх.</t>
  </si>
  <si>
    <t>подст.</t>
  </si>
  <si>
    <t>I</t>
  </si>
  <si>
    <t>II</t>
  </si>
  <si>
    <t>III</t>
  </si>
  <si>
    <t>IV</t>
  </si>
  <si>
    <t>515</t>
  </si>
  <si>
    <t xml:space="preserve">Внесение изменений в сводную бюджетную роспись расходов </t>
  </si>
  <si>
    <t>000000</t>
  </si>
  <si>
    <t>3007</t>
  </si>
  <si>
    <t>0103</t>
  </si>
  <si>
    <t>010</t>
  </si>
  <si>
    <t>036</t>
  </si>
  <si>
    <t>027</t>
  </si>
  <si>
    <t>110100</t>
  </si>
  <si>
    <t>110200</t>
  </si>
  <si>
    <t>214</t>
  </si>
  <si>
    <t>397</t>
  </si>
  <si>
    <t>0105</t>
  </si>
  <si>
    <t>073</t>
  </si>
  <si>
    <t>037</t>
  </si>
  <si>
    <t>272</t>
  </si>
  <si>
    <t>Централизованная бухгалтерия</t>
  </si>
  <si>
    <t>111070</t>
  </si>
  <si>
    <t>Прочие расходы Госадминистрации</t>
  </si>
  <si>
    <t>1301</t>
  </si>
  <si>
    <t>051</t>
  </si>
  <si>
    <t>400</t>
  </si>
  <si>
    <t>253</t>
  </si>
  <si>
    <t>Сады</t>
  </si>
  <si>
    <t>1303</t>
  </si>
  <si>
    <t>053</t>
  </si>
  <si>
    <t>401</t>
  </si>
  <si>
    <t>255</t>
  </si>
  <si>
    <t xml:space="preserve">Школы </t>
  </si>
  <si>
    <t>111058</t>
  </si>
  <si>
    <t>местного бюджета г.Днестровск на 2024год</t>
  </si>
  <si>
    <t>111042</t>
  </si>
  <si>
    <t>3008</t>
  </si>
  <si>
    <t>184</t>
  </si>
  <si>
    <t>396</t>
  </si>
  <si>
    <t>250</t>
  </si>
  <si>
    <t>130130</t>
  </si>
  <si>
    <t>240330</t>
  </si>
  <si>
    <t>240230</t>
  </si>
  <si>
    <t>110360</t>
  </si>
  <si>
    <t>110710</t>
  </si>
  <si>
    <t>240310</t>
  </si>
  <si>
    <t>народных депутатов</t>
  </si>
  <si>
    <t xml:space="preserve">к  Решению Днестровского городского Совета </t>
  </si>
  <si>
    <t xml:space="preserve">Приложение №  1  </t>
  </si>
  <si>
    <t>Платные услуги в области образования</t>
  </si>
  <si>
    <t>110330</t>
  </si>
  <si>
    <t>130660</t>
  </si>
  <si>
    <t>Программа расход.средств налога на  содержание ЖФ и СКС</t>
  </si>
  <si>
    <t>Всего:</t>
  </si>
  <si>
    <t>Содержание аппарата Госадминистрации</t>
  </si>
  <si>
    <t>1402</t>
  </si>
  <si>
    <t>библиотеки</t>
  </si>
  <si>
    <t>087</t>
  </si>
  <si>
    <t>410</t>
  </si>
  <si>
    <t>280</t>
  </si>
  <si>
    <t>Платные услуги в области культуры (ДШИ)</t>
  </si>
  <si>
    <t>№      от    декабря   2024 г.</t>
  </si>
  <si>
    <t>средства РБ  для выплаты единовременной финансовой (материальной) помощи родителям (иным законным представителям) обучающихся первого класса организаций образования, реализующих основную образовательную программу начального общего образования</t>
  </si>
  <si>
    <t>Субсидии РБ в фонд поддержки территории города</t>
  </si>
  <si>
    <t>СЗС</t>
  </si>
  <si>
    <t>прочие расх</t>
  </si>
  <si>
    <t>111041</t>
  </si>
  <si>
    <t>110600</t>
  </si>
  <si>
    <t>111045</t>
  </si>
  <si>
    <t>1309</t>
  </si>
  <si>
    <t>070</t>
  </si>
  <si>
    <t>407</t>
  </si>
  <si>
    <t>269</t>
  </si>
  <si>
    <t>ДШИ</t>
  </si>
  <si>
    <t>ДДЮЦ</t>
  </si>
  <si>
    <t>ДЮСШ</t>
  </si>
  <si>
    <t>1310</t>
  </si>
  <si>
    <t>015</t>
  </si>
  <si>
    <t>ДЮСШМУ "УНО,К,С,С"</t>
  </si>
  <si>
    <t>089</t>
  </si>
  <si>
    <t>клубные учреждения</t>
  </si>
  <si>
    <t>284</t>
  </si>
  <si>
    <t>111030</t>
  </si>
  <si>
    <t xml:space="preserve">Платные услуги службы соц.помощи </t>
  </si>
  <si>
    <t>110320</t>
  </si>
  <si>
    <t>1404</t>
  </si>
  <si>
    <t>101</t>
  </si>
  <si>
    <t>412</t>
  </si>
  <si>
    <t>287</t>
  </si>
  <si>
    <t>Общегородские культурные  мероприятия</t>
  </si>
  <si>
    <t>1703</t>
  </si>
  <si>
    <t>129</t>
  </si>
  <si>
    <t>440</t>
  </si>
  <si>
    <t>319</t>
  </si>
  <si>
    <t>Днестровское отделение Службы соц.помощи на дому</t>
  </si>
  <si>
    <t>3004</t>
  </si>
  <si>
    <t>213</t>
  </si>
  <si>
    <t>510</t>
  </si>
  <si>
    <t>392</t>
  </si>
  <si>
    <t>Резервный фонд органов местного самоуправления</t>
  </si>
  <si>
    <t>платные</t>
  </si>
  <si>
    <t>110350</t>
  </si>
  <si>
    <t>0000000</t>
  </si>
  <si>
    <t>Целевой сбор города  с граждан на благоустройство 
территории города Днестровск</t>
  </si>
  <si>
    <t>111046</t>
  </si>
  <si>
    <t>местного бюджета г.Днестровск на 2025 год</t>
  </si>
  <si>
    <t>0106</t>
  </si>
  <si>
    <t>011</t>
  </si>
  <si>
    <t>Днестровский городской Совет народных депутатов</t>
  </si>
  <si>
    <t xml:space="preserve">Приложение № 1  </t>
  </si>
  <si>
    <t>№ 7 от 31.03.2025 г.</t>
  </si>
  <si>
    <t>"О внесении изменений в Решение Днестровского городского</t>
  </si>
  <si>
    <t xml:space="preserve">Совета народных депутатов № 3 "Об утверждении местного </t>
  </si>
  <si>
    <t>бюджета г. Днестровск на 2025 год", принятое на 22-й сессии</t>
  </si>
  <si>
    <t>26 созыва 14 февраля 2025 года"</t>
  </si>
  <si>
    <t xml:space="preserve">к  Решению Днестровского городского  </t>
  </si>
  <si>
    <t>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</si>
</sst>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4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2" fillId="2" borderId="17" xfId="0" applyNumberFormat="1" applyFont="1" applyFill="1" applyBorder="1" applyAlignment="1"/>
    <xf numFmtId="49" fontId="2" fillId="2" borderId="1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/>
    <xf numFmtId="49" fontId="2" fillId="2" borderId="6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/>
    <xf numFmtId="49" fontId="2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3" fontId="2" fillId="3" borderId="8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/>
    <xf numFmtId="0" fontId="4" fillId="2" borderId="0" xfId="0" applyFont="1" applyFill="1"/>
    <xf numFmtId="49" fontId="2" fillId="2" borderId="7" xfId="0" applyNumberFormat="1" applyFont="1" applyFill="1" applyBorder="1" applyAlignment="1"/>
    <xf numFmtId="49" fontId="2" fillId="2" borderId="8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3" fontId="2" fillId="0" borderId="8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/>
    <xf numFmtId="49" fontId="1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wrapText="1"/>
    </xf>
    <xf numFmtId="3" fontId="1" fillId="0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/>
    <xf numFmtId="49" fontId="1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49" fontId="2" fillId="2" borderId="19" xfId="0" applyNumberFormat="1" applyFont="1" applyFill="1" applyBorder="1" applyAlignment="1"/>
    <xf numFmtId="49" fontId="2" fillId="2" borderId="15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 wrapText="1"/>
    </xf>
    <xf numFmtId="3" fontId="2" fillId="2" borderId="15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1" fillId="2" borderId="19" xfId="0" applyNumberFormat="1" applyFont="1" applyFill="1" applyBorder="1" applyAlignment="1"/>
    <xf numFmtId="49" fontId="1" fillId="2" borderId="15" xfId="0" applyNumberFormat="1" applyFont="1" applyFill="1" applyBorder="1" applyAlignment="1">
      <alignment horizont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/>
    <xf numFmtId="49" fontId="1" fillId="2" borderId="25" xfId="0" applyNumberFormat="1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 wrapText="1"/>
    </xf>
    <xf numFmtId="3" fontId="1" fillId="0" borderId="25" xfId="0" applyNumberFormat="1" applyFont="1" applyFill="1" applyBorder="1" applyAlignment="1">
      <alignment horizontal="center" vertical="center"/>
    </xf>
    <xf numFmtId="3" fontId="1" fillId="2" borderId="25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wrapText="1"/>
    </xf>
    <xf numFmtId="3" fontId="1" fillId="2" borderId="16" xfId="0" applyNumberFormat="1" applyFont="1" applyFill="1" applyBorder="1" applyAlignment="1">
      <alignment horizontal="center" vertical="center"/>
    </xf>
    <xf numFmtId="3" fontId="4" fillId="2" borderId="0" xfId="0" applyNumberFormat="1" applyFont="1" applyFill="1"/>
    <xf numFmtId="49" fontId="1" fillId="2" borderId="17" xfId="0" applyNumberFormat="1" applyFont="1" applyFill="1" applyBorder="1" applyAlignment="1"/>
    <xf numFmtId="49" fontId="1" fillId="2" borderId="17" xfId="0" applyNumberFormat="1" applyFont="1" applyFill="1" applyBorder="1" applyAlignment="1">
      <alignment horizont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/>
    </xf>
    <xf numFmtId="49" fontId="1" fillId="2" borderId="27" xfId="0" applyNumberFormat="1" applyFont="1" applyFill="1" applyBorder="1" applyAlignment="1"/>
    <xf numFmtId="49" fontId="1" fillId="2" borderId="22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2" borderId="22" xfId="0" applyNumberFormat="1" applyFont="1" applyFill="1" applyBorder="1" applyAlignment="1">
      <alignment horizontal="center" vertical="center"/>
    </xf>
    <xf numFmtId="0" fontId="4" fillId="2" borderId="17" xfId="0" applyFont="1" applyFill="1" applyBorder="1"/>
    <xf numFmtId="0" fontId="3" fillId="2" borderId="17" xfId="0" applyFont="1" applyFill="1" applyBorder="1" applyAlignment="1">
      <alignment horizontal="left" wrapText="1"/>
    </xf>
    <xf numFmtId="0" fontId="4" fillId="4" borderId="17" xfId="0" applyFont="1" applyFill="1" applyBorder="1"/>
    <xf numFmtId="49" fontId="1" fillId="2" borderId="15" xfId="0" applyNumberFormat="1" applyFont="1" applyFill="1" applyBorder="1" applyAlignment="1"/>
    <xf numFmtId="0" fontId="3" fillId="2" borderId="15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28" xfId="0" applyFont="1" applyFill="1" applyBorder="1" applyAlignment="1">
      <alignment horizontal="left" wrapText="1"/>
    </xf>
    <xf numFmtId="0" fontId="3" fillId="2" borderId="29" xfId="0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25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3" fontId="1" fillId="0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49" fontId="1" fillId="2" borderId="30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4" fillId="5" borderId="0" xfId="0" applyFont="1" applyFill="1"/>
    <xf numFmtId="0" fontId="3" fillId="5" borderId="17" xfId="0" applyFont="1" applyFill="1" applyBorder="1" applyAlignment="1">
      <alignment horizontal="left"/>
    </xf>
    <xf numFmtId="0" fontId="4" fillId="5" borderId="17" xfId="0" applyFont="1" applyFill="1" applyBorder="1"/>
    <xf numFmtId="0" fontId="3" fillId="5" borderId="17" xfId="0" applyFont="1" applyFill="1" applyBorder="1" applyAlignment="1">
      <alignment horizontal="left" wrapText="1"/>
    </xf>
    <xf numFmtId="3" fontId="4" fillId="5" borderId="0" xfId="0" applyNumberFormat="1" applyFont="1" applyFill="1"/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120"/>
  <sheetViews>
    <sheetView view="pageBreakPreview" topLeftCell="A64" zoomScale="87" zoomScaleNormal="100" zoomScaleSheetLayoutView="87" workbookViewId="0">
      <selection activeCell="N36" sqref="N36"/>
    </sheetView>
  </sheetViews>
  <sheetFormatPr defaultRowHeight="15" x14ac:dyDescent="0.25"/>
  <cols>
    <col min="1" max="1" width="7.140625" style="29" customWidth="1"/>
    <col min="2" max="2" width="7.7109375" style="29" customWidth="1"/>
    <col min="3" max="3" width="7.85546875" style="29" customWidth="1"/>
    <col min="4" max="4" width="11.5703125" style="29" customWidth="1"/>
    <col min="5" max="5" width="44.140625" style="29" bestFit="1" customWidth="1"/>
    <col min="6" max="6" width="12.42578125" style="29" customWidth="1"/>
    <col min="7" max="7" width="13.140625" style="29" customWidth="1"/>
    <col min="8" max="8" width="10.140625" style="29" customWidth="1"/>
    <col min="9" max="9" width="11.85546875" style="29" customWidth="1"/>
    <col min="10" max="10" width="10" style="29" customWidth="1"/>
    <col min="11" max="11" width="12.7109375" style="29" customWidth="1"/>
    <col min="12" max="16384" width="9.140625" style="29"/>
  </cols>
  <sheetData>
    <row r="2" spans="1:11" ht="15.75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1" t="s">
        <v>59</v>
      </c>
    </row>
    <row r="3" spans="1:11" ht="15.75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1" t="s">
        <v>58</v>
      </c>
    </row>
    <row r="4" spans="1:11" ht="15.75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1" t="s">
        <v>57</v>
      </c>
    </row>
    <row r="5" spans="1:11" ht="15.75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1" t="s">
        <v>72</v>
      </c>
    </row>
    <row r="6" spans="1:11" ht="15.75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1"/>
    </row>
    <row r="7" spans="1:11" ht="18.75" x14ac:dyDescent="0.3">
      <c r="A7" s="108" t="s">
        <v>16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 ht="18.75" x14ac:dyDescent="0.3">
      <c r="A8" s="108" t="s">
        <v>45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 ht="16.5" thickBot="1" x14ac:dyDescent="0.3">
      <c r="A9" s="2"/>
      <c r="B9" s="3"/>
      <c r="C9" s="3"/>
      <c r="D9" s="3"/>
      <c r="E9" s="3"/>
      <c r="F9" s="4"/>
      <c r="G9" s="5"/>
      <c r="H9" s="3"/>
      <c r="I9" s="3"/>
      <c r="J9" s="3"/>
      <c r="K9" s="5" t="s">
        <v>0</v>
      </c>
    </row>
    <row r="10" spans="1:11" ht="33.75" customHeight="1" thickBot="1" x14ac:dyDescent="0.3">
      <c r="A10" s="109" t="s">
        <v>1</v>
      </c>
      <c r="B10" s="110"/>
      <c r="C10" s="110"/>
      <c r="D10" s="110"/>
      <c r="E10" s="110"/>
      <c r="F10" s="111"/>
      <c r="G10" s="112" t="s">
        <v>2</v>
      </c>
      <c r="H10" s="113"/>
      <c r="I10" s="113"/>
      <c r="J10" s="113"/>
      <c r="K10" s="114"/>
    </row>
    <row r="11" spans="1:11" ht="16.5" thickBot="1" x14ac:dyDescent="0.3">
      <c r="A11" s="115" t="s">
        <v>3</v>
      </c>
      <c r="B11" s="116"/>
      <c r="C11" s="116"/>
      <c r="D11" s="116"/>
      <c r="E11" s="6"/>
      <c r="F11" s="7"/>
      <c r="G11" s="117" t="s">
        <v>4</v>
      </c>
      <c r="H11" s="115" t="s">
        <v>5</v>
      </c>
      <c r="I11" s="116"/>
      <c r="J11" s="116"/>
      <c r="K11" s="119"/>
    </row>
    <row r="12" spans="1:11" ht="16.5" thickBot="1" x14ac:dyDescent="0.3">
      <c r="A12" s="9" t="s">
        <v>6</v>
      </c>
      <c r="B12" s="10" t="s">
        <v>7</v>
      </c>
      <c r="C12" s="10" t="s">
        <v>8</v>
      </c>
      <c r="D12" s="10" t="s">
        <v>9</v>
      </c>
      <c r="E12" s="10"/>
      <c r="F12" s="11" t="s">
        <v>10</v>
      </c>
      <c r="G12" s="118"/>
      <c r="H12" s="12" t="s">
        <v>11</v>
      </c>
      <c r="I12" s="13" t="s">
        <v>12</v>
      </c>
      <c r="J12" s="12" t="s">
        <v>13</v>
      </c>
      <c r="K12" s="14" t="s">
        <v>14</v>
      </c>
    </row>
    <row r="13" spans="1:11" ht="16.5" thickBot="1" x14ac:dyDescent="0.3">
      <c r="A13" s="30"/>
      <c r="B13" s="31"/>
      <c r="C13" s="31"/>
      <c r="D13" s="31"/>
      <c r="E13" s="32"/>
      <c r="F13" s="31"/>
      <c r="G13" s="33"/>
      <c r="H13" s="34"/>
      <c r="I13" s="34"/>
      <c r="J13" s="34"/>
      <c r="K13" s="35"/>
    </row>
    <row r="14" spans="1:11" ht="15" customHeight="1" thickBot="1" x14ac:dyDescent="0.3">
      <c r="A14" s="30" t="s">
        <v>19</v>
      </c>
      <c r="B14" s="31" t="s">
        <v>20</v>
      </c>
      <c r="C14" s="31" t="s">
        <v>21</v>
      </c>
      <c r="D14" s="31" t="s">
        <v>22</v>
      </c>
      <c r="E14" s="47" t="s">
        <v>65</v>
      </c>
      <c r="F14" s="31" t="s">
        <v>17</v>
      </c>
      <c r="G14" s="34">
        <f t="shared" ref="G14:J14" si="0">SUM(G15:G20)</f>
        <v>53444</v>
      </c>
      <c r="H14" s="34">
        <f t="shared" si="0"/>
        <v>0</v>
      </c>
      <c r="I14" s="34">
        <f t="shared" si="0"/>
        <v>0</v>
      </c>
      <c r="J14" s="34">
        <f t="shared" si="0"/>
        <v>0</v>
      </c>
      <c r="K14" s="34">
        <f>SUM(K15:K20)</f>
        <v>53444</v>
      </c>
    </row>
    <row r="15" spans="1:11" ht="15" customHeight="1" x14ac:dyDescent="0.25">
      <c r="A15" s="36"/>
      <c r="B15" s="37"/>
      <c r="C15" s="37"/>
      <c r="D15" s="37"/>
      <c r="E15" s="38"/>
      <c r="F15" s="37" t="s">
        <v>23</v>
      </c>
      <c r="G15" s="39">
        <f t="shared" ref="G15:G20" si="1">SUM(H15:K15)</f>
        <v>97000</v>
      </c>
      <c r="H15" s="40"/>
      <c r="I15" s="40"/>
      <c r="J15" s="40"/>
      <c r="K15" s="40">
        <v>97000</v>
      </c>
    </row>
    <row r="16" spans="1:11" ht="15" customHeight="1" x14ac:dyDescent="0.25">
      <c r="A16" s="41"/>
      <c r="B16" s="42"/>
      <c r="C16" s="42"/>
      <c r="D16" s="42"/>
      <c r="E16" s="43"/>
      <c r="F16" s="42" t="s">
        <v>24</v>
      </c>
      <c r="G16" s="44">
        <f t="shared" si="1"/>
        <v>12000</v>
      </c>
      <c r="H16" s="45"/>
      <c r="I16" s="45"/>
      <c r="J16" s="45"/>
      <c r="K16" s="45">
        <v>12000</v>
      </c>
    </row>
    <row r="17" spans="1:11" ht="15" customHeight="1" x14ac:dyDescent="0.25">
      <c r="A17" s="41"/>
      <c r="B17" s="42"/>
      <c r="C17" s="42"/>
      <c r="D17" s="42"/>
      <c r="E17" s="46"/>
      <c r="F17" s="103" t="s">
        <v>112</v>
      </c>
      <c r="G17" s="44">
        <f t="shared" si="1"/>
        <v>-9556</v>
      </c>
      <c r="H17" s="44"/>
      <c r="I17" s="44"/>
      <c r="J17" s="44"/>
      <c r="K17" s="44">
        <v>-9556</v>
      </c>
    </row>
    <row r="18" spans="1:11" ht="15" customHeight="1" x14ac:dyDescent="0.25">
      <c r="A18" s="41"/>
      <c r="B18" s="42"/>
      <c r="C18" s="42"/>
      <c r="D18" s="42"/>
      <c r="E18" s="46"/>
      <c r="F18" s="42" t="s">
        <v>54</v>
      </c>
      <c r="G18" s="44">
        <f t="shared" si="1"/>
        <v>-10000</v>
      </c>
      <c r="H18" s="45"/>
      <c r="I18" s="45"/>
      <c r="J18" s="45"/>
      <c r="K18" s="45">
        <v>-10000</v>
      </c>
    </row>
    <row r="19" spans="1:11" ht="15" customHeight="1" x14ac:dyDescent="0.25">
      <c r="A19" s="41"/>
      <c r="B19" s="42"/>
      <c r="C19" s="42"/>
      <c r="D19" s="42"/>
      <c r="E19" s="46"/>
      <c r="F19" s="42" t="s">
        <v>78</v>
      </c>
      <c r="G19" s="44">
        <f t="shared" si="1"/>
        <v>-26000</v>
      </c>
      <c r="H19" s="45"/>
      <c r="I19" s="45"/>
      <c r="J19" s="45"/>
      <c r="K19" s="45">
        <v>-26000</v>
      </c>
    </row>
    <row r="20" spans="1:11" ht="15" customHeight="1" thickBot="1" x14ac:dyDescent="0.3">
      <c r="A20" s="41"/>
      <c r="B20" s="42"/>
      <c r="C20" s="42"/>
      <c r="D20" s="42"/>
      <c r="E20" s="46"/>
      <c r="F20" s="42" t="s">
        <v>32</v>
      </c>
      <c r="G20" s="44">
        <f t="shared" si="1"/>
        <v>-10000</v>
      </c>
      <c r="H20" s="45"/>
      <c r="I20" s="45"/>
      <c r="J20" s="45"/>
      <c r="K20" s="45">
        <v>-10000</v>
      </c>
    </row>
    <row r="21" spans="1:11" ht="15" customHeight="1" thickBot="1" x14ac:dyDescent="0.3">
      <c r="A21" s="30" t="s">
        <v>27</v>
      </c>
      <c r="B21" s="31" t="s">
        <v>28</v>
      </c>
      <c r="C21" s="31" t="s">
        <v>29</v>
      </c>
      <c r="D21" s="31" t="s">
        <v>30</v>
      </c>
      <c r="E21" s="47" t="s">
        <v>31</v>
      </c>
      <c r="F21" s="31" t="s">
        <v>17</v>
      </c>
      <c r="G21" s="34">
        <f t="shared" ref="G21:J21" si="2">SUM(G22:G24)</f>
        <v>46300</v>
      </c>
      <c r="H21" s="34">
        <f t="shared" si="2"/>
        <v>0</v>
      </c>
      <c r="I21" s="34">
        <f t="shared" si="2"/>
        <v>0</v>
      </c>
      <c r="J21" s="34">
        <f t="shared" si="2"/>
        <v>0</v>
      </c>
      <c r="K21" s="34">
        <f>SUM(K22:K24)</f>
        <v>46300</v>
      </c>
    </row>
    <row r="22" spans="1:11" ht="15" customHeight="1" x14ac:dyDescent="0.25">
      <c r="A22" s="36"/>
      <c r="B22" s="37"/>
      <c r="C22" s="37"/>
      <c r="D22" s="37"/>
      <c r="E22" s="38"/>
      <c r="F22" s="37" t="s">
        <v>23</v>
      </c>
      <c r="G22" s="39">
        <f t="shared" ref="G22:G24" si="3">SUM(H22:K22)</f>
        <v>45000</v>
      </c>
      <c r="H22" s="40"/>
      <c r="I22" s="40"/>
      <c r="J22" s="40"/>
      <c r="K22" s="40">
        <v>45000</v>
      </c>
    </row>
    <row r="23" spans="1:11" ht="15" customHeight="1" x14ac:dyDescent="0.25">
      <c r="A23" s="81"/>
      <c r="B23" s="56"/>
      <c r="C23" s="56"/>
      <c r="D23" s="56"/>
      <c r="E23" s="82"/>
      <c r="F23" s="56" t="s">
        <v>24</v>
      </c>
      <c r="G23" s="44">
        <f t="shared" si="3"/>
        <v>3300</v>
      </c>
      <c r="H23" s="58"/>
      <c r="I23" s="58"/>
      <c r="J23" s="58"/>
      <c r="K23" s="58">
        <v>3300</v>
      </c>
    </row>
    <row r="24" spans="1:11" ht="15" customHeight="1" thickBot="1" x14ac:dyDescent="0.3">
      <c r="A24" s="41"/>
      <c r="B24" s="42"/>
      <c r="C24" s="42"/>
      <c r="D24" s="42"/>
      <c r="E24" s="43"/>
      <c r="F24" s="42" t="s">
        <v>78</v>
      </c>
      <c r="G24" s="44">
        <f t="shared" si="3"/>
        <v>-2000</v>
      </c>
      <c r="H24" s="45"/>
      <c r="I24" s="45"/>
      <c r="J24" s="45"/>
      <c r="K24" s="45">
        <v>-2000</v>
      </c>
    </row>
    <row r="25" spans="1:11" ht="15" customHeight="1" thickBot="1" x14ac:dyDescent="0.3">
      <c r="A25" s="30" t="s">
        <v>34</v>
      </c>
      <c r="B25" s="31" t="s">
        <v>35</v>
      </c>
      <c r="C25" s="31" t="s">
        <v>36</v>
      </c>
      <c r="D25" s="31" t="s">
        <v>37</v>
      </c>
      <c r="E25" s="48" t="s">
        <v>38</v>
      </c>
      <c r="F25" s="31" t="s">
        <v>17</v>
      </c>
      <c r="G25" s="35">
        <f t="shared" ref="G25:J25" si="4">SUM(G26:G30)</f>
        <v>171982</v>
      </c>
      <c r="H25" s="35">
        <f t="shared" si="4"/>
        <v>0</v>
      </c>
      <c r="I25" s="35">
        <f t="shared" si="4"/>
        <v>0</v>
      </c>
      <c r="J25" s="35">
        <f t="shared" si="4"/>
        <v>0</v>
      </c>
      <c r="K25" s="35">
        <f>SUM(K26:K30)</f>
        <v>171982</v>
      </c>
    </row>
    <row r="26" spans="1:11" ht="15" customHeight="1" x14ac:dyDescent="0.25">
      <c r="A26" s="55"/>
      <c r="B26" s="56"/>
      <c r="C26" s="56"/>
      <c r="D26" s="56"/>
      <c r="E26" s="51"/>
      <c r="F26" s="37" t="s">
        <v>23</v>
      </c>
      <c r="G26" s="57">
        <f t="shared" ref="G26:G28" si="5">SUM(H26:K26)</f>
        <v>127000</v>
      </c>
      <c r="H26" s="58"/>
      <c r="I26" s="58"/>
      <c r="J26" s="58"/>
      <c r="K26" s="58">
        <v>127000</v>
      </c>
    </row>
    <row r="27" spans="1:11" ht="15" customHeight="1" x14ac:dyDescent="0.25">
      <c r="A27" s="67"/>
      <c r="B27" s="68"/>
      <c r="C27" s="68"/>
      <c r="D27" s="68"/>
      <c r="E27" s="83"/>
      <c r="F27" s="56" t="s">
        <v>24</v>
      </c>
      <c r="G27" s="69">
        <f t="shared" si="5"/>
        <v>-102000</v>
      </c>
      <c r="H27" s="70"/>
      <c r="I27" s="70"/>
      <c r="J27" s="70"/>
      <c r="K27" s="70">
        <v>-102000</v>
      </c>
    </row>
    <row r="28" spans="1:11" ht="15" customHeight="1" x14ac:dyDescent="0.25">
      <c r="A28" s="67"/>
      <c r="B28" s="68"/>
      <c r="C28" s="68"/>
      <c r="D28" s="68"/>
      <c r="E28" s="83"/>
      <c r="F28" s="68" t="s">
        <v>61</v>
      </c>
      <c r="G28" s="69">
        <f t="shared" si="5"/>
        <v>160000</v>
      </c>
      <c r="H28" s="70"/>
      <c r="I28" s="70"/>
      <c r="J28" s="70"/>
      <c r="K28" s="70">
        <v>160000</v>
      </c>
    </row>
    <row r="29" spans="1:11" ht="15" customHeight="1" x14ac:dyDescent="0.25">
      <c r="A29" s="67"/>
      <c r="B29" s="68"/>
      <c r="C29" s="68"/>
      <c r="D29" s="68"/>
      <c r="E29" s="83"/>
      <c r="F29" s="104" t="s">
        <v>54</v>
      </c>
      <c r="G29" s="69">
        <f>SUM(H29:K29)</f>
        <v>-9518</v>
      </c>
      <c r="H29" s="69"/>
      <c r="I29" s="69"/>
      <c r="J29" s="69"/>
      <c r="K29" s="69">
        <v>-9518</v>
      </c>
    </row>
    <row r="30" spans="1:11" ht="15" customHeight="1" thickBot="1" x14ac:dyDescent="0.3">
      <c r="A30" s="55"/>
      <c r="B30" s="56"/>
      <c r="C30" s="56"/>
      <c r="D30" s="56"/>
      <c r="E30" s="64"/>
      <c r="F30" s="56" t="s">
        <v>78</v>
      </c>
      <c r="G30" s="57">
        <f>SUM(H30:K30)</f>
        <v>-3500</v>
      </c>
      <c r="H30" s="58"/>
      <c r="I30" s="58"/>
      <c r="J30" s="58"/>
      <c r="K30" s="58">
        <v>-3500</v>
      </c>
    </row>
    <row r="31" spans="1:11" ht="15" customHeight="1" thickBot="1" x14ac:dyDescent="0.3">
      <c r="A31" s="30" t="s">
        <v>39</v>
      </c>
      <c r="B31" s="31" t="s">
        <v>40</v>
      </c>
      <c r="C31" s="31" t="s">
        <v>41</v>
      </c>
      <c r="D31" s="53" t="s">
        <v>42</v>
      </c>
      <c r="E31" s="54" t="s">
        <v>43</v>
      </c>
      <c r="F31" s="86" t="s">
        <v>17</v>
      </c>
      <c r="G31" s="35">
        <f t="shared" ref="G31:J31" si="6">SUM(G32:G37)</f>
        <v>289952</v>
      </c>
      <c r="H31" s="35">
        <f t="shared" si="6"/>
        <v>0</v>
      </c>
      <c r="I31" s="35">
        <f t="shared" si="6"/>
        <v>0</v>
      </c>
      <c r="J31" s="35">
        <f t="shared" si="6"/>
        <v>0</v>
      </c>
      <c r="K31" s="35">
        <f>SUM(K32:K37)</f>
        <v>289952</v>
      </c>
    </row>
    <row r="32" spans="1:11" ht="15" customHeight="1" x14ac:dyDescent="0.25">
      <c r="A32" s="49"/>
      <c r="B32" s="50"/>
      <c r="C32" s="50"/>
      <c r="D32" s="87"/>
      <c r="E32" s="84"/>
      <c r="F32" s="56" t="s">
        <v>23</v>
      </c>
      <c r="G32" s="39">
        <f t="shared" ref="G32:G36" si="7">SUM(K32)</f>
        <v>282928</v>
      </c>
      <c r="H32" s="52"/>
      <c r="I32" s="52"/>
      <c r="J32" s="52"/>
      <c r="K32" s="65">
        <v>282928</v>
      </c>
    </row>
    <row r="33" spans="1:11" ht="15" customHeight="1" x14ac:dyDescent="0.25">
      <c r="A33" s="15"/>
      <c r="B33" s="16"/>
      <c r="C33" s="16"/>
      <c r="D33" s="16"/>
      <c r="E33" s="79"/>
      <c r="F33" s="68" t="s">
        <v>24</v>
      </c>
      <c r="G33" s="69">
        <f t="shared" si="7"/>
        <v>39000</v>
      </c>
      <c r="H33" s="18"/>
      <c r="I33" s="18"/>
      <c r="J33" s="18"/>
      <c r="K33" s="70">
        <v>39000</v>
      </c>
    </row>
    <row r="34" spans="1:11" ht="15" customHeight="1" x14ac:dyDescent="0.25">
      <c r="A34" s="15"/>
      <c r="B34" s="16"/>
      <c r="C34" s="16"/>
      <c r="D34" s="16"/>
      <c r="E34" s="79"/>
      <c r="F34" s="68" t="s">
        <v>61</v>
      </c>
      <c r="G34" s="69">
        <f t="shared" si="7"/>
        <v>26000</v>
      </c>
      <c r="H34" s="18"/>
      <c r="I34" s="18"/>
      <c r="J34" s="18"/>
      <c r="K34" s="70">
        <v>26000</v>
      </c>
    </row>
    <row r="35" spans="1:11" ht="15" customHeight="1" x14ac:dyDescent="0.25">
      <c r="A35" s="15"/>
      <c r="B35" s="16"/>
      <c r="C35" s="16"/>
      <c r="D35" s="16"/>
      <c r="E35" s="79"/>
      <c r="F35" s="68" t="s">
        <v>78</v>
      </c>
      <c r="G35" s="69">
        <f t="shared" si="7"/>
        <v>-6500</v>
      </c>
      <c r="H35" s="18"/>
      <c r="I35" s="18"/>
      <c r="J35" s="18"/>
      <c r="K35" s="70">
        <v>-6500</v>
      </c>
    </row>
    <row r="36" spans="1:11" ht="15" customHeight="1" x14ac:dyDescent="0.25">
      <c r="A36" s="15"/>
      <c r="B36" s="16"/>
      <c r="C36" s="16"/>
      <c r="D36" s="16"/>
      <c r="E36" s="79"/>
      <c r="F36" s="68" t="s">
        <v>46</v>
      </c>
      <c r="G36" s="69">
        <f t="shared" si="7"/>
        <v>-20663</v>
      </c>
      <c r="H36" s="18"/>
      <c r="I36" s="18"/>
      <c r="J36" s="18"/>
      <c r="K36" s="70">
        <v>-20663</v>
      </c>
    </row>
    <row r="37" spans="1:11" ht="15" customHeight="1" thickBot="1" x14ac:dyDescent="0.3">
      <c r="A37" s="55"/>
      <c r="B37" s="56"/>
      <c r="C37" s="56"/>
      <c r="D37" s="56"/>
      <c r="E37" s="85"/>
      <c r="F37" s="56" t="s">
        <v>79</v>
      </c>
      <c r="G37" s="57">
        <f>SUM(K37)</f>
        <v>-30813</v>
      </c>
      <c r="H37" s="58"/>
      <c r="I37" s="58"/>
      <c r="J37" s="58"/>
      <c r="K37" s="58">
        <v>-30813</v>
      </c>
    </row>
    <row r="38" spans="1:11" ht="17.25" customHeight="1" thickBot="1" x14ac:dyDescent="0.3">
      <c r="A38" s="30" t="s">
        <v>80</v>
      </c>
      <c r="B38" s="31" t="s">
        <v>81</v>
      </c>
      <c r="C38" s="31" t="s">
        <v>82</v>
      </c>
      <c r="D38" s="31" t="s">
        <v>83</v>
      </c>
      <c r="E38" s="54" t="s">
        <v>84</v>
      </c>
      <c r="F38" s="31" t="s">
        <v>17</v>
      </c>
      <c r="G38" s="35">
        <f t="shared" ref="G38:J38" si="8">SUM(G39:G40)</f>
        <v>93000</v>
      </c>
      <c r="H38" s="35">
        <f t="shared" si="8"/>
        <v>0</v>
      </c>
      <c r="I38" s="35">
        <f t="shared" si="8"/>
        <v>0</v>
      </c>
      <c r="J38" s="35">
        <f t="shared" si="8"/>
        <v>0</v>
      </c>
      <c r="K38" s="35">
        <f>SUM(K39:K40)</f>
        <v>93000</v>
      </c>
    </row>
    <row r="39" spans="1:11" ht="15" customHeight="1" x14ac:dyDescent="0.25">
      <c r="A39" s="59"/>
      <c r="B39" s="60"/>
      <c r="C39" s="60"/>
      <c r="D39" s="60"/>
      <c r="E39" s="61"/>
      <c r="F39" s="60" t="s">
        <v>23</v>
      </c>
      <c r="G39" s="62">
        <f>SUM(K39)</f>
        <v>72000</v>
      </c>
      <c r="H39" s="63"/>
      <c r="I39" s="63"/>
      <c r="J39" s="63"/>
      <c r="K39" s="63">
        <v>72000</v>
      </c>
    </row>
    <row r="40" spans="1:11" ht="15" customHeight="1" thickBot="1" x14ac:dyDescent="0.3">
      <c r="A40" s="55"/>
      <c r="B40" s="56"/>
      <c r="C40" s="56"/>
      <c r="D40" s="56"/>
      <c r="E40" s="64"/>
      <c r="F40" s="56" t="s">
        <v>24</v>
      </c>
      <c r="G40" s="57">
        <f>SUM(K40)</f>
        <v>21000</v>
      </c>
      <c r="H40" s="58"/>
      <c r="I40" s="58"/>
      <c r="J40" s="58"/>
      <c r="K40" s="65">
        <v>21000</v>
      </c>
    </row>
    <row r="41" spans="1:11" ht="17.25" customHeight="1" thickBot="1" x14ac:dyDescent="0.3">
      <c r="A41" s="30" t="s">
        <v>80</v>
      </c>
      <c r="B41" s="31" t="s">
        <v>81</v>
      </c>
      <c r="C41" s="31" t="s">
        <v>82</v>
      </c>
      <c r="D41" s="31" t="s">
        <v>83</v>
      </c>
      <c r="E41" s="54" t="s">
        <v>85</v>
      </c>
      <c r="F41" s="31" t="s">
        <v>17</v>
      </c>
      <c r="G41" s="35">
        <f t="shared" ref="G41:J41" si="9">SUM(G42:G43)</f>
        <v>20500</v>
      </c>
      <c r="H41" s="35">
        <f t="shared" si="9"/>
        <v>0</v>
      </c>
      <c r="I41" s="35">
        <f t="shared" si="9"/>
        <v>0</v>
      </c>
      <c r="J41" s="35">
        <f t="shared" si="9"/>
        <v>0</v>
      </c>
      <c r="K41" s="35">
        <f>SUM(K42:K43)</f>
        <v>20500</v>
      </c>
    </row>
    <row r="42" spans="1:11" ht="15" customHeight="1" x14ac:dyDescent="0.25">
      <c r="A42" s="59"/>
      <c r="B42" s="60"/>
      <c r="C42" s="60"/>
      <c r="D42" s="60"/>
      <c r="E42" s="61"/>
      <c r="F42" s="60" t="s">
        <v>23</v>
      </c>
      <c r="G42" s="62">
        <f>SUM(K42)</f>
        <v>5500</v>
      </c>
      <c r="H42" s="63"/>
      <c r="I42" s="63"/>
      <c r="J42" s="63"/>
      <c r="K42" s="63">
        <v>5500</v>
      </c>
    </row>
    <row r="43" spans="1:11" ht="15" customHeight="1" thickBot="1" x14ac:dyDescent="0.3">
      <c r="A43" s="55"/>
      <c r="B43" s="56"/>
      <c r="C43" s="56"/>
      <c r="D43" s="56"/>
      <c r="E43" s="64"/>
      <c r="F43" s="56" t="s">
        <v>24</v>
      </c>
      <c r="G43" s="57">
        <f>SUM(K43)</f>
        <v>15000</v>
      </c>
      <c r="H43" s="58"/>
      <c r="I43" s="58"/>
      <c r="J43" s="58"/>
      <c r="K43" s="65">
        <v>15000</v>
      </c>
    </row>
    <row r="44" spans="1:11" ht="17.25" customHeight="1" thickBot="1" x14ac:dyDescent="0.3">
      <c r="A44" s="30" t="s">
        <v>80</v>
      </c>
      <c r="B44" s="31" t="s">
        <v>81</v>
      </c>
      <c r="C44" s="31" t="s">
        <v>82</v>
      </c>
      <c r="D44" s="31" t="s">
        <v>83</v>
      </c>
      <c r="E44" s="54" t="s">
        <v>86</v>
      </c>
      <c r="F44" s="31" t="s">
        <v>17</v>
      </c>
      <c r="G44" s="35">
        <f t="shared" ref="G44:J44" si="10">SUM(G45:G47)</f>
        <v>-11500</v>
      </c>
      <c r="H44" s="35">
        <f t="shared" si="10"/>
        <v>0</v>
      </c>
      <c r="I44" s="35">
        <f t="shared" si="10"/>
        <v>0</v>
      </c>
      <c r="J44" s="35">
        <f t="shared" si="10"/>
        <v>0</v>
      </c>
      <c r="K44" s="35">
        <f>SUM(K45:K47)</f>
        <v>-11500</v>
      </c>
    </row>
    <row r="45" spans="1:11" ht="15" customHeight="1" x14ac:dyDescent="0.25">
      <c r="A45" s="67"/>
      <c r="B45" s="68"/>
      <c r="C45" s="68"/>
      <c r="D45" s="68"/>
      <c r="E45" s="83"/>
      <c r="F45" s="68" t="s">
        <v>23</v>
      </c>
      <c r="G45" s="69">
        <f t="shared" ref="G45:G47" si="11">SUM(K45)</f>
        <v>-6000</v>
      </c>
      <c r="H45" s="70"/>
      <c r="I45" s="70"/>
      <c r="J45" s="70"/>
      <c r="K45" s="70">
        <v>-6000</v>
      </c>
    </row>
    <row r="46" spans="1:11" ht="15" customHeight="1" x14ac:dyDescent="0.25">
      <c r="A46" s="67"/>
      <c r="B46" s="68"/>
      <c r="C46" s="68"/>
      <c r="D46" s="68"/>
      <c r="E46" s="83"/>
      <c r="F46" s="68" t="s">
        <v>24</v>
      </c>
      <c r="G46" s="69">
        <f t="shared" si="11"/>
        <v>6500</v>
      </c>
      <c r="H46" s="70"/>
      <c r="I46" s="70"/>
      <c r="J46" s="70"/>
      <c r="K46" s="70">
        <v>6500</v>
      </c>
    </row>
    <row r="47" spans="1:11" ht="15" customHeight="1" thickBot="1" x14ac:dyDescent="0.3">
      <c r="A47" s="55"/>
      <c r="B47" s="56"/>
      <c r="C47" s="56"/>
      <c r="D47" s="56"/>
      <c r="E47" s="88"/>
      <c r="F47" s="56" t="s">
        <v>78</v>
      </c>
      <c r="G47" s="89">
        <f t="shared" si="11"/>
        <v>-12000</v>
      </c>
      <c r="H47" s="65"/>
      <c r="I47" s="65"/>
      <c r="J47" s="65"/>
      <c r="K47" s="65">
        <v>-12000</v>
      </c>
    </row>
    <row r="48" spans="1:11" ht="17.25" customHeight="1" thickBot="1" x14ac:dyDescent="0.3">
      <c r="A48" s="30" t="s">
        <v>87</v>
      </c>
      <c r="B48" s="31" t="s">
        <v>88</v>
      </c>
      <c r="C48" s="31" t="s">
        <v>29</v>
      </c>
      <c r="D48" s="31" t="s">
        <v>26</v>
      </c>
      <c r="E48" s="54" t="s">
        <v>89</v>
      </c>
      <c r="F48" s="31" t="s">
        <v>17</v>
      </c>
      <c r="G48" s="35">
        <f t="shared" ref="G48:J48" si="12">SUM(G49:G51)</f>
        <v>4000</v>
      </c>
      <c r="H48" s="35">
        <f t="shared" si="12"/>
        <v>0</v>
      </c>
      <c r="I48" s="35">
        <f t="shared" si="12"/>
        <v>0</v>
      </c>
      <c r="J48" s="35">
        <f t="shared" si="12"/>
        <v>0</v>
      </c>
      <c r="K48" s="35">
        <f>SUM(K49:K51)</f>
        <v>4000</v>
      </c>
    </row>
    <row r="49" spans="1:13" ht="15" customHeight="1" x14ac:dyDescent="0.25">
      <c r="A49" s="67"/>
      <c r="B49" s="68"/>
      <c r="C49" s="68"/>
      <c r="D49" s="68"/>
      <c r="E49" s="83"/>
      <c r="F49" s="68" t="s">
        <v>23</v>
      </c>
      <c r="G49" s="69">
        <f t="shared" ref="G49:G51" si="13">SUM(K49)</f>
        <v>2100</v>
      </c>
      <c r="H49" s="70"/>
      <c r="I49" s="70"/>
      <c r="J49" s="70"/>
      <c r="K49" s="70">
        <v>2100</v>
      </c>
    </row>
    <row r="50" spans="1:13" ht="15" customHeight="1" x14ac:dyDescent="0.25">
      <c r="A50" s="67"/>
      <c r="B50" s="68"/>
      <c r="C50" s="68"/>
      <c r="D50" s="68"/>
      <c r="E50" s="83"/>
      <c r="F50" s="68" t="s">
        <v>24</v>
      </c>
      <c r="G50" s="69">
        <f t="shared" si="13"/>
        <v>2600</v>
      </c>
      <c r="H50" s="70"/>
      <c r="I50" s="70"/>
      <c r="J50" s="70"/>
      <c r="K50" s="70">
        <v>2600</v>
      </c>
    </row>
    <row r="51" spans="1:13" ht="15" customHeight="1" thickBot="1" x14ac:dyDescent="0.3">
      <c r="A51" s="55"/>
      <c r="B51" s="56"/>
      <c r="C51" s="56"/>
      <c r="D51" s="56"/>
      <c r="E51" s="88"/>
      <c r="F51" s="56" t="s">
        <v>78</v>
      </c>
      <c r="G51" s="89">
        <f t="shared" si="13"/>
        <v>-700</v>
      </c>
      <c r="H51" s="65"/>
      <c r="I51" s="65"/>
      <c r="J51" s="65"/>
      <c r="K51" s="65">
        <v>-700</v>
      </c>
    </row>
    <row r="52" spans="1:13" ht="17.25" customHeight="1" thickBot="1" x14ac:dyDescent="0.3">
      <c r="A52" s="30" t="s">
        <v>66</v>
      </c>
      <c r="B52" s="31" t="s">
        <v>68</v>
      </c>
      <c r="C52" s="31" t="s">
        <v>69</v>
      </c>
      <c r="D52" s="31" t="s">
        <v>92</v>
      </c>
      <c r="E52" s="54" t="s">
        <v>67</v>
      </c>
      <c r="F52" s="31" t="s">
        <v>17</v>
      </c>
      <c r="G52" s="35">
        <f t="shared" ref="G52:J52" si="14">SUM(G53:G55)</f>
        <v>8000</v>
      </c>
      <c r="H52" s="35">
        <f t="shared" si="14"/>
        <v>0</v>
      </c>
      <c r="I52" s="35">
        <f t="shared" si="14"/>
        <v>0</v>
      </c>
      <c r="J52" s="35">
        <f t="shared" si="14"/>
        <v>0</v>
      </c>
      <c r="K52" s="35">
        <f>SUM(K53:K55)</f>
        <v>8000</v>
      </c>
    </row>
    <row r="53" spans="1:13" ht="15" customHeight="1" x14ac:dyDescent="0.25">
      <c r="A53" s="59"/>
      <c r="B53" s="60"/>
      <c r="C53" s="60"/>
      <c r="D53" s="60"/>
      <c r="E53" s="61"/>
      <c r="F53" s="60" t="s">
        <v>23</v>
      </c>
      <c r="G53" s="62">
        <f>SUM(K53)</f>
        <v>22000</v>
      </c>
      <c r="H53" s="63"/>
      <c r="I53" s="63"/>
      <c r="J53" s="63"/>
      <c r="K53" s="63">
        <v>22000</v>
      </c>
      <c r="L53" s="29">
        <v>12025</v>
      </c>
      <c r="M53" s="66">
        <f>K53-L53</f>
        <v>9975</v>
      </c>
    </row>
    <row r="54" spans="1:13" ht="15" customHeight="1" x14ac:dyDescent="0.25">
      <c r="A54" s="67"/>
      <c r="B54" s="68"/>
      <c r="C54" s="68"/>
      <c r="D54" s="68"/>
      <c r="E54" s="83"/>
      <c r="F54" s="68" t="s">
        <v>24</v>
      </c>
      <c r="G54" s="69">
        <f>SUM(K54)</f>
        <v>-13000</v>
      </c>
      <c r="H54" s="70"/>
      <c r="I54" s="70"/>
      <c r="J54" s="70"/>
      <c r="K54" s="70">
        <v>-13000</v>
      </c>
      <c r="L54" s="29">
        <v>-13000</v>
      </c>
    </row>
    <row r="55" spans="1:13" ht="15" customHeight="1" thickBot="1" x14ac:dyDescent="0.3">
      <c r="A55" s="55"/>
      <c r="B55" s="56"/>
      <c r="C55" s="56"/>
      <c r="D55" s="56"/>
      <c r="E55" s="90"/>
      <c r="F55" s="56" t="s">
        <v>78</v>
      </c>
      <c r="G55" s="69">
        <f>SUM(K55)</f>
        <v>-1000</v>
      </c>
      <c r="H55" s="65"/>
      <c r="I55" s="65"/>
      <c r="J55" s="65"/>
      <c r="K55" s="65">
        <v>-1000</v>
      </c>
    </row>
    <row r="56" spans="1:13" ht="17.25" customHeight="1" thickBot="1" x14ac:dyDescent="0.3">
      <c r="A56" s="30" t="s">
        <v>66</v>
      </c>
      <c r="B56" s="31" t="s">
        <v>90</v>
      </c>
      <c r="C56" s="31" t="s">
        <v>69</v>
      </c>
      <c r="D56" s="31" t="s">
        <v>70</v>
      </c>
      <c r="E56" s="54" t="s">
        <v>91</v>
      </c>
      <c r="F56" s="31" t="s">
        <v>17</v>
      </c>
      <c r="G56" s="35">
        <f t="shared" ref="G56:J56" si="15">SUM(G57:G61)</f>
        <v>-17750</v>
      </c>
      <c r="H56" s="35">
        <f t="shared" si="15"/>
        <v>0</v>
      </c>
      <c r="I56" s="35">
        <f t="shared" si="15"/>
        <v>0</v>
      </c>
      <c r="J56" s="35">
        <f t="shared" si="15"/>
        <v>0</v>
      </c>
      <c r="K56" s="35">
        <f>SUM(K57:K61)</f>
        <v>-17750</v>
      </c>
    </row>
    <row r="57" spans="1:13" ht="15" customHeight="1" x14ac:dyDescent="0.25">
      <c r="A57" s="55"/>
      <c r="B57" s="56"/>
      <c r="C57" s="56"/>
      <c r="D57" s="56"/>
      <c r="E57" s="90"/>
      <c r="F57" s="56" t="s">
        <v>23</v>
      </c>
      <c r="G57" s="89">
        <f t="shared" ref="G57:G61" si="16">SUM(K57)</f>
        <v>5000</v>
      </c>
      <c r="H57" s="65"/>
      <c r="I57" s="65"/>
      <c r="J57" s="65"/>
      <c r="K57" s="65">
        <v>5000</v>
      </c>
    </row>
    <row r="58" spans="1:13" ht="15" customHeight="1" x14ac:dyDescent="0.25">
      <c r="A58" s="67"/>
      <c r="B58" s="68"/>
      <c r="C58" s="68"/>
      <c r="D58" s="68"/>
      <c r="E58" s="83"/>
      <c r="F58" s="68" t="s">
        <v>24</v>
      </c>
      <c r="G58" s="69">
        <f t="shared" si="16"/>
        <v>0</v>
      </c>
      <c r="H58" s="70"/>
      <c r="I58" s="70"/>
      <c r="J58" s="70"/>
      <c r="K58" s="70"/>
    </row>
    <row r="59" spans="1:13" ht="15" customHeight="1" x14ac:dyDescent="0.25">
      <c r="A59" s="67"/>
      <c r="B59" s="68"/>
      <c r="C59" s="68"/>
      <c r="D59" s="68"/>
      <c r="E59" s="83"/>
      <c r="F59" s="68" t="s">
        <v>54</v>
      </c>
      <c r="G59" s="69">
        <f t="shared" si="16"/>
        <v>-5000</v>
      </c>
      <c r="H59" s="70"/>
      <c r="I59" s="70"/>
      <c r="J59" s="70"/>
      <c r="K59" s="70">
        <v>-5000</v>
      </c>
    </row>
    <row r="60" spans="1:13" ht="15" customHeight="1" x14ac:dyDescent="0.25">
      <c r="A60" s="67"/>
      <c r="B60" s="68"/>
      <c r="C60" s="68"/>
      <c r="D60" s="68"/>
      <c r="E60" s="83"/>
      <c r="F60" s="68" t="s">
        <v>78</v>
      </c>
      <c r="G60" s="69">
        <f t="shared" si="16"/>
        <v>-1000</v>
      </c>
      <c r="H60" s="70"/>
      <c r="I60" s="70"/>
      <c r="J60" s="70"/>
      <c r="K60" s="70">
        <v>-1000</v>
      </c>
    </row>
    <row r="61" spans="1:13" ht="15" customHeight="1" thickBot="1" x14ac:dyDescent="0.3">
      <c r="A61" s="55"/>
      <c r="B61" s="56"/>
      <c r="C61" s="56"/>
      <c r="D61" s="56"/>
      <c r="E61" s="90"/>
      <c r="F61" s="56" t="s">
        <v>93</v>
      </c>
      <c r="G61" s="89">
        <f t="shared" si="16"/>
        <v>-16750</v>
      </c>
      <c r="H61" s="65"/>
      <c r="I61" s="65"/>
      <c r="J61" s="65"/>
      <c r="K61" s="65">
        <v>-16750</v>
      </c>
    </row>
    <row r="62" spans="1:13" ht="16.5" thickBot="1" x14ac:dyDescent="0.3">
      <c r="A62" s="30" t="s">
        <v>96</v>
      </c>
      <c r="B62" s="31" t="s">
        <v>97</v>
      </c>
      <c r="C62" s="31" t="s">
        <v>98</v>
      </c>
      <c r="D62" s="31" t="s">
        <v>99</v>
      </c>
      <c r="E62" s="32" t="s">
        <v>100</v>
      </c>
      <c r="F62" s="31" t="s">
        <v>32</v>
      </c>
      <c r="G62" s="33">
        <f>K62</f>
        <v>-140000</v>
      </c>
      <c r="H62" s="34"/>
      <c r="I62" s="34"/>
      <c r="J62" s="34"/>
      <c r="K62" s="35">
        <v>-140000</v>
      </c>
      <c r="M62" s="66"/>
    </row>
    <row r="63" spans="1:13" ht="32.25" customHeight="1" thickBot="1" x14ac:dyDescent="0.3">
      <c r="A63" s="30" t="s">
        <v>101</v>
      </c>
      <c r="B63" s="31" t="s">
        <v>102</v>
      </c>
      <c r="C63" s="31" t="s">
        <v>103</v>
      </c>
      <c r="D63" s="31" t="s">
        <v>104</v>
      </c>
      <c r="E63" s="54" t="s">
        <v>105</v>
      </c>
      <c r="F63" s="31" t="s">
        <v>17</v>
      </c>
      <c r="G63" s="35">
        <f t="shared" ref="G63:J63" si="17">SUM(G64:G66)</f>
        <v>5300</v>
      </c>
      <c r="H63" s="35">
        <f t="shared" si="17"/>
        <v>0</v>
      </c>
      <c r="I63" s="35">
        <f t="shared" si="17"/>
        <v>0</v>
      </c>
      <c r="J63" s="35">
        <f t="shared" si="17"/>
        <v>0</v>
      </c>
      <c r="K63" s="35">
        <f>SUM(K64:K66)</f>
        <v>5300</v>
      </c>
    </row>
    <row r="64" spans="1:13" ht="15" customHeight="1" x14ac:dyDescent="0.25">
      <c r="A64" s="59"/>
      <c r="B64" s="60"/>
      <c r="C64" s="60"/>
      <c r="D64" s="60"/>
      <c r="E64" s="61"/>
      <c r="F64" s="60" t="s">
        <v>23</v>
      </c>
      <c r="G64" s="62">
        <f>SUM(K64)</f>
        <v>2100</v>
      </c>
      <c r="H64" s="63"/>
      <c r="I64" s="63"/>
      <c r="J64" s="63"/>
      <c r="K64" s="63">
        <v>2100</v>
      </c>
    </row>
    <row r="65" spans="1:13" ht="15" customHeight="1" x14ac:dyDescent="0.25">
      <c r="A65" s="67"/>
      <c r="B65" s="68"/>
      <c r="C65" s="68"/>
      <c r="D65" s="68"/>
      <c r="E65" s="83"/>
      <c r="F65" s="68" t="s">
        <v>24</v>
      </c>
      <c r="G65" s="69">
        <f>SUM(K65)</f>
        <v>5200</v>
      </c>
      <c r="H65" s="70"/>
      <c r="I65" s="70"/>
      <c r="J65" s="70"/>
      <c r="K65" s="70">
        <v>5200</v>
      </c>
    </row>
    <row r="66" spans="1:13" ht="15" customHeight="1" thickBot="1" x14ac:dyDescent="0.3">
      <c r="A66" s="55"/>
      <c r="B66" s="56"/>
      <c r="C66" s="56"/>
      <c r="D66" s="56"/>
      <c r="E66" s="90"/>
      <c r="F66" s="56" t="s">
        <v>78</v>
      </c>
      <c r="G66" s="69">
        <f>SUM(K66)</f>
        <v>-2000</v>
      </c>
      <c r="H66" s="65"/>
      <c r="I66" s="65"/>
      <c r="J66" s="65"/>
      <c r="K66" s="65">
        <v>-2000</v>
      </c>
    </row>
    <row r="67" spans="1:13" ht="16.5" thickBot="1" x14ac:dyDescent="0.3">
      <c r="A67" s="30" t="s">
        <v>106</v>
      </c>
      <c r="B67" s="31" t="s">
        <v>107</v>
      </c>
      <c r="C67" s="31" t="s">
        <v>108</v>
      </c>
      <c r="D67" s="31" t="s">
        <v>109</v>
      </c>
      <c r="E67" s="92" t="s">
        <v>110</v>
      </c>
      <c r="F67" s="31" t="s">
        <v>32</v>
      </c>
      <c r="G67" s="93">
        <f>H67+I67+J67+K67</f>
        <v>-57000</v>
      </c>
      <c r="H67" s="94"/>
      <c r="I67" s="94"/>
      <c r="J67" s="94"/>
      <c r="K67" s="35">
        <v>-57000</v>
      </c>
      <c r="M67" s="66"/>
    </row>
    <row r="68" spans="1:13" ht="17.25" customHeight="1" thickBot="1" x14ac:dyDescent="0.3">
      <c r="A68" s="30" t="s">
        <v>18</v>
      </c>
      <c r="B68" s="31" t="s">
        <v>25</v>
      </c>
      <c r="C68" s="31" t="s">
        <v>15</v>
      </c>
      <c r="D68" s="31" t="s">
        <v>26</v>
      </c>
      <c r="E68" s="54" t="s">
        <v>60</v>
      </c>
      <c r="F68" s="31" t="s">
        <v>17</v>
      </c>
      <c r="G68" s="35">
        <f>SUM(G69:G70)</f>
        <v>19670</v>
      </c>
      <c r="H68" s="35">
        <f t="shared" ref="H68:K68" si="18">SUM(H69:H70)</f>
        <v>0</v>
      </c>
      <c r="I68" s="35">
        <f t="shared" si="18"/>
        <v>0</v>
      </c>
      <c r="J68" s="35">
        <f t="shared" si="18"/>
        <v>0</v>
      </c>
      <c r="K68" s="35">
        <f t="shared" si="18"/>
        <v>19670</v>
      </c>
    </row>
    <row r="69" spans="1:13" ht="15" customHeight="1" thickBot="1" x14ac:dyDescent="0.3">
      <c r="A69" s="59"/>
      <c r="B69" s="60"/>
      <c r="C69" s="60"/>
      <c r="D69" s="60"/>
      <c r="E69" s="61"/>
      <c r="F69" s="60" t="s">
        <v>61</v>
      </c>
      <c r="G69" s="62">
        <f>SUM(K69)</f>
        <v>19670</v>
      </c>
      <c r="H69" s="63"/>
      <c r="I69" s="63"/>
      <c r="J69" s="63"/>
      <c r="K69" s="63">
        <v>19670</v>
      </c>
    </row>
    <row r="70" spans="1:13" ht="15" hidden="1" customHeight="1" thickBot="1" x14ac:dyDescent="0.3">
      <c r="A70" s="55"/>
      <c r="B70" s="56"/>
      <c r="C70" s="56"/>
      <c r="D70" s="56"/>
      <c r="E70" s="64"/>
      <c r="F70" s="56" t="s">
        <v>46</v>
      </c>
      <c r="G70" s="39">
        <f>SUM(K70)</f>
        <v>0</v>
      </c>
      <c r="H70" s="58"/>
      <c r="I70" s="58"/>
      <c r="J70" s="58"/>
      <c r="K70" s="65"/>
    </row>
    <row r="71" spans="1:13" ht="17.25" customHeight="1" thickBot="1" x14ac:dyDescent="0.3">
      <c r="A71" s="30" t="s">
        <v>18</v>
      </c>
      <c r="B71" s="31" t="s">
        <v>25</v>
      </c>
      <c r="C71" s="31" t="s">
        <v>15</v>
      </c>
      <c r="D71" s="31" t="s">
        <v>26</v>
      </c>
      <c r="E71" s="54" t="s">
        <v>71</v>
      </c>
      <c r="F71" s="31" t="s">
        <v>17</v>
      </c>
      <c r="G71" s="35">
        <f t="shared" ref="G71:J71" si="19">SUM(G72:G74)</f>
        <v>-17870</v>
      </c>
      <c r="H71" s="35">
        <f t="shared" si="19"/>
        <v>0</v>
      </c>
      <c r="I71" s="35">
        <f t="shared" si="19"/>
        <v>0</v>
      </c>
      <c r="J71" s="35">
        <f t="shared" si="19"/>
        <v>0</v>
      </c>
      <c r="K71" s="35">
        <f>SUM(K72:K74)</f>
        <v>-17870</v>
      </c>
    </row>
    <row r="72" spans="1:13" ht="15" customHeight="1" x14ac:dyDescent="0.25">
      <c r="A72" s="74"/>
      <c r="B72" s="75"/>
      <c r="C72" s="75"/>
      <c r="D72" s="75"/>
      <c r="E72" s="51"/>
      <c r="F72" s="75" t="s">
        <v>54</v>
      </c>
      <c r="G72" s="76">
        <f>SUM(K72)</f>
        <v>-16370</v>
      </c>
      <c r="H72" s="77"/>
      <c r="I72" s="77"/>
      <c r="J72" s="77"/>
      <c r="K72" s="77">
        <v>-16370</v>
      </c>
    </row>
    <row r="73" spans="1:13" ht="15" customHeight="1" x14ac:dyDescent="0.25">
      <c r="A73" s="67"/>
      <c r="B73" s="68"/>
      <c r="C73" s="68"/>
      <c r="D73" s="68"/>
      <c r="E73" s="83"/>
      <c r="F73" s="68" t="s">
        <v>78</v>
      </c>
      <c r="G73" s="69">
        <f t="shared" ref="G73:G74" si="20">SUM(K73)</f>
        <v>-500</v>
      </c>
      <c r="H73" s="70"/>
      <c r="I73" s="70"/>
      <c r="J73" s="70"/>
      <c r="K73" s="70">
        <v>-500</v>
      </c>
    </row>
    <row r="74" spans="1:13" ht="15" customHeight="1" thickBot="1" x14ac:dyDescent="0.3">
      <c r="A74" s="67"/>
      <c r="B74" s="68"/>
      <c r="C74" s="68"/>
      <c r="D74" s="68"/>
      <c r="E74" s="83"/>
      <c r="F74" s="68" t="s">
        <v>32</v>
      </c>
      <c r="G74" s="57">
        <f t="shared" si="20"/>
        <v>-1000</v>
      </c>
      <c r="H74" s="70"/>
      <c r="I74" s="70"/>
      <c r="J74" s="70"/>
      <c r="K74" s="70">
        <v>-1000</v>
      </c>
    </row>
    <row r="75" spans="1:13" ht="17.25" customHeight="1" thickBot="1" x14ac:dyDescent="0.3">
      <c r="A75" s="30" t="s">
        <v>18</v>
      </c>
      <c r="B75" s="31" t="s">
        <v>25</v>
      </c>
      <c r="C75" s="31" t="s">
        <v>15</v>
      </c>
      <c r="D75" s="31" t="s">
        <v>26</v>
      </c>
      <c r="E75" s="54" t="s">
        <v>94</v>
      </c>
      <c r="F75" s="31" t="s">
        <v>17</v>
      </c>
      <c r="G75" s="35">
        <f>SUM(G76:G78)</f>
        <v>-1800</v>
      </c>
      <c r="H75" s="35">
        <f t="shared" ref="H75:J75" si="21">SUM(H76:H78)</f>
        <v>0</v>
      </c>
      <c r="I75" s="35">
        <f t="shared" si="21"/>
        <v>0</v>
      </c>
      <c r="J75" s="35">
        <f t="shared" si="21"/>
        <v>0</v>
      </c>
      <c r="K75" s="35">
        <f>SUM(K76:K78)</f>
        <v>-1800</v>
      </c>
    </row>
    <row r="76" spans="1:13" ht="15" customHeight="1" x14ac:dyDescent="0.25">
      <c r="A76" s="59"/>
      <c r="B76" s="60"/>
      <c r="C76" s="60"/>
      <c r="D76" s="60"/>
      <c r="E76" s="61"/>
      <c r="F76" s="60" t="s">
        <v>23</v>
      </c>
      <c r="G76" s="62">
        <f>SUM(K76)</f>
        <v>-864</v>
      </c>
      <c r="H76" s="63"/>
      <c r="I76" s="63"/>
      <c r="J76" s="63"/>
      <c r="K76" s="63">
        <v>-864</v>
      </c>
    </row>
    <row r="77" spans="1:13" ht="15" customHeight="1" x14ac:dyDescent="0.25">
      <c r="A77" s="91"/>
      <c r="B77" s="37"/>
      <c r="C77" s="37"/>
      <c r="D77" s="37"/>
      <c r="E77" s="72"/>
      <c r="F77" s="68" t="s">
        <v>24</v>
      </c>
      <c r="G77" s="39">
        <f>SUM(K77)</f>
        <v>-216</v>
      </c>
      <c r="H77" s="40"/>
      <c r="I77" s="40"/>
      <c r="J77" s="40"/>
      <c r="K77" s="40">
        <v>-216</v>
      </c>
    </row>
    <row r="78" spans="1:13" ht="15" customHeight="1" thickBot="1" x14ac:dyDescent="0.3">
      <c r="A78" s="41"/>
      <c r="B78" s="42"/>
      <c r="C78" s="42"/>
      <c r="D78" s="42"/>
      <c r="E78" s="43"/>
      <c r="F78" s="42" t="s">
        <v>95</v>
      </c>
      <c r="G78" s="44">
        <f>SUM(K78)</f>
        <v>-720</v>
      </c>
      <c r="H78" s="45"/>
      <c r="I78" s="45"/>
      <c r="J78" s="45"/>
      <c r="K78" s="45">
        <v>-720</v>
      </c>
    </row>
    <row r="79" spans="1:13" ht="16.5" thickBot="1" x14ac:dyDescent="0.3">
      <c r="A79" s="30" t="s">
        <v>18</v>
      </c>
      <c r="B79" s="31" t="s">
        <v>25</v>
      </c>
      <c r="C79" s="31" t="s">
        <v>15</v>
      </c>
      <c r="D79" s="31" t="s">
        <v>26</v>
      </c>
      <c r="E79" s="32" t="s">
        <v>33</v>
      </c>
      <c r="F79" s="31" t="s">
        <v>32</v>
      </c>
      <c r="G79" s="33">
        <f>K79</f>
        <v>-170000</v>
      </c>
      <c r="H79" s="34"/>
      <c r="I79" s="34"/>
      <c r="J79" s="34"/>
      <c r="K79" s="35">
        <v>-170000</v>
      </c>
      <c r="M79" s="66"/>
    </row>
    <row r="80" spans="1:13" ht="78" thickBot="1" x14ac:dyDescent="0.3">
      <c r="A80" s="100" t="s">
        <v>18</v>
      </c>
      <c r="B80" s="101" t="s">
        <v>25</v>
      </c>
      <c r="C80" s="101" t="s">
        <v>15</v>
      </c>
      <c r="D80" s="101" t="s">
        <v>26</v>
      </c>
      <c r="E80" s="48" t="s">
        <v>73</v>
      </c>
      <c r="F80" s="101" t="s">
        <v>62</v>
      </c>
      <c r="G80" s="34">
        <f>K80</f>
        <v>164220</v>
      </c>
      <c r="H80" s="34"/>
      <c r="I80" s="34"/>
      <c r="J80" s="34"/>
      <c r="K80" s="35">
        <v>164220</v>
      </c>
      <c r="M80" s="66"/>
    </row>
    <row r="81" spans="1:15" ht="16.5" thickBot="1" x14ac:dyDescent="0.3">
      <c r="A81" s="30" t="s">
        <v>18</v>
      </c>
      <c r="B81" s="31" t="s">
        <v>48</v>
      </c>
      <c r="C81" s="31" t="s">
        <v>49</v>
      </c>
      <c r="D81" s="31" t="s">
        <v>50</v>
      </c>
      <c r="E81" s="32" t="s">
        <v>74</v>
      </c>
      <c r="F81" s="31" t="s">
        <v>77</v>
      </c>
      <c r="G81" s="34">
        <f>K81</f>
        <v>-69186</v>
      </c>
      <c r="H81" s="34"/>
      <c r="I81" s="34"/>
      <c r="J81" s="34"/>
      <c r="K81" s="35">
        <v>-69186</v>
      </c>
      <c r="M81" s="66"/>
    </row>
    <row r="82" spans="1:15" ht="30" customHeight="1" thickBot="1" x14ac:dyDescent="0.3">
      <c r="A82" s="30" t="s">
        <v>47</v>
      </c>
      <c r="B82" s="31" t="s">
        <v>48</v>
      </c>
      <c r="C82" s="31" t="s">
        <v>49</v>
      </c>
      <c r="D82" s="102" t="s">
        <v>50</v>
      </c>
      <c r="E82" s="54" t="s">
        <v>63</v>
      </c>
      <c r="F82" s="31" t="s">
        <v>113</v>
      </c>
      <c r="G82" s="34">
        <f>K82</f>
        <v>1100466</v>
      </c>
      <c r="H82" s="34"/>
      <c r="I82" s="34"/>
      <c r="J82" s="34"/>
      <c r="K82" s="35">
        <v>1100466</v>
      </c>
    </row>
    <row r="83" spans="1:15" ht="19.5" customHeight="1" x14ac:dyDescent="0.25">
      <c r="A83" s="91"/>
      <c r="B83" s="37"/>
      <c r="C83" s="37"/>
      <c r="D83" s="37"/>
      <c r="E83" s="72"/>
      <c r="F83" s="68" t="s">
        <v>51</v>
      </c>
      <c r="G83" s="39">
        <f>K83</f>
        <v>1100466</v>
      </c>
      <c r="H83" s="40"/>
      <c r="I83" s="40"/>
      <c r="J83" s="40"/>
      <c r="K83" s="40">
        <v>1100466</v>
      </c>
    </row>
    <row r="84" spans="1:15" ht="19.5" customHeight="1" x14ac:dyDescent="0.25">
      <c r="A84" s="91"/>
      <c r="B84" s="37"/>
      <c r="C84" s="37"/>
      <c r="D84" s="37"/>
      <c r="E84" s="72"/>
      <c r="F84" s="68" t="s">
        <v>54</v>
      </c>
      <c r="G84" s="39">
        <f t="shared" ref="G84:G85" si="22">K84</f>
        <v>30000</v>
      </c>
      <c r="H84" s="40"/>
      <c r="I84" s="40"/>
      <c r="J84" s="40"/>
      <c r="K84" s="40">
        <v>30000</v>
      </c>
      <c r="M84" s="29">
        <v>110100</v>
      </c>
      <c r="N84" s="66">
        <f>K15+K22+K26+K32+K39+K42+K45+K49+K53+K57+K64</f>
        <v>654628</v>
      </c>
      <c r="O84" s="29">
        <v>654628</v>
      </c>
    </row>
    <row r="85" spans="1:15" ht="19.5" customHeight="1" thickBot="1" x14ac:dyDescent="0.3">
      <c r="A85" s="91"/>
      <c r="B85" s="37"/>
      <c r="C85" s="37"/>
      <c r="D85" s="37"/>
      <c r="E85" s="72"/>
      <c r="F85" s="68" t="s">
        <v>55</v>
      </c>
      <c r="G85" s="39">
        <f t="shared" si="22"/>
        <v>-30000</v>
      </c>
      <c r="H85" s="40"/>
      <c r="I85" s="40"/>
      <c r="J85" s="40"/>
      <c r="K85" s="40">
        <v>-30000</v>
      </c>
      <c r="M85" s="29">
        <v>110200</v>
      </c>
      <c r="N85" s="66">
        <f>K16+K23+K27+K33+K40+K43+K46+K50+K54+K58+K65</f>
        <v>-10400</v>
      </c>
      <c r="O85" s="29">
        <v>-10400</v>
      </c>
    </row>
    <row r="86" spans="1:15" ht="49.5" customHeight="1" thickBot="1" x14ac:dyDescent="0.3">
      <c r="A86" s="30" t="s">
        <v>47</v>
      </c>
      <c r="B86" s="31" t="s">
        <v>48</v>
      </c>
      <c r="C86" s="31" t="s">
        <v>49</v>
      </c>
      <c r="D86" s="31" t="s">
        <v>50</v>
      </c>
      <c r="E86" s="105" t="s">
        <v>114</v>
      </c>
      <c r="F86" s="31" t="s">
        <v>17</v>
      </c>
      <c r="G86" s="33">
        <f>SUM(G87:G88)</f>
        <v>0</v>
      </c>
      <c r="H86" s="33">
        <f t="shared" ref="H86:J86" si="23">SUM(H87:H88)</f>
        <v>0</v>
      </c>
      <c r="I86" s="33">
        <f t="shared" si="23"/>
        <v>0</v>
      </c>
      <c r="J86" s="33">
        <f t="shared" si="23"/>
        <v>0</v>
      </c>
      <c r="K86" s="106">
        <f>SUM(K87:K88)</f>
        <v>0</v>
      </c>
      <c r="N86" s="66">
        <f>N84+N85</f>
        <v>644228</v>
      </c>
    </row>
    <row r="87" spans="1:15" ht="30" customHeight="1" x14ac:dyDescent="0.25">
      <c r="A87" s="36"/>
      <c r="B87" s="37"/>
      <c r="C87" s="37"/>
      <c r="D87" s="37"/>
      <c r="E87" s="38"/>
      <c r="F87" s="37" t="s">
        <v>56</v>
      </c>
      <c r="G87" s="39">
        <f t="shared" ref="G87:G88" si="24">K87</f>
        <v>-75000</v>
      </c>
      <c r="H87" s="40"/>
      <c r="I87" s="40"/>
      <c r="J87" s="40"/>
      <c r="K87" s="40">
        <v>-75000</v>
      </c>
      <c r="N87" s="66">
        <f>830228-N86</f>
        <v>186000</v>
      </c>
    </row>
    <row r="88" spans="1:15" ht="30" customHeight="1" thickBot="1" x14ac:dyDescent="0.3">
      <c r="A88" s="67"/>
      <c r="B88" s="68"/>
      <c r="C88" s="68"/>
      <c r="D88" s="68"/>
      <c r="E88" s="83"/>
      <c r="F88" s="68" t="s">
        <v>51</v>
      </c>
      <c r="G88" s="69">
        <f t="shared" si="24"/>
        <v>75000</v>
      </c>
      <c r="H88" s="70"/>
      <c r="I88" s="70"/>
      <c r="J88" s="70"/>
      <c r="K88" s="70">
        <v>75000</v>
      </c>
      <c r="N88" s="66">
        <f>K28+K34</f>
        <v>186000</v>
      </c>
    </row>
    <row r="89" spans="1:15" ht="18" customHeight="1" thickBot="1" x14ac:dyDescent="0.3">
      <c r="A89" s="22"/>
      <c r="B89" s="23"/>
      <c r="C89" s="23"/>
      <c r="D89" s="23"/>
      <c r="E89" s="24"/>
      <c r="F89" s="23" t="s">
        <v>64</v>
      </c>
      <c r="G89" s="25">
        <f>G14+G21+G25+G31+G38+G41+G44+G48+G52+G56+G62+G63+G67+G68+G71+G75+G79+G80+G81+G82+G86</f>
        <v>1491728</v>
      </c>
      <c r="H89" s="25">
        <f t="shared" ref="H89:K89" si="25">H14+H21+H25+H31+H38+H41+H44+H48+H52+H56+H62+H63+H67+H68+H71+H75+H79+H80+H81+H82+H86</f>
        <v>0</v>
      </c>
      <c r="I89" s="25">
        <f t="shared" si="25"/>
        <v>0</v>
      </c>
      <c r="J89" s="25">
        <f t="shared" si="25"/>
        <v>0</v>
      </c>
      <c r="K89" s="25">
        <f t="shared" si="25"/>
        <v>1491728</v>
      </c>
    </row>
    <row r="90" spans="1:15" ht="18" hidden="1" customHeight="1" x14ac:dyDescent="0.25">
      <c r="A90" s="19"/>
      <c r="B90" s="20"/>
      <c r="C90" s="20"/>
      <c r="D90" s="20"/>
      <c r="E90" s="26"/>
      <c r="F90" s="20" t="s">
        <v>23</v>
      </c>
      <c r="G90" s="71"/>
      <c r="H90" s="21"/>
      <c r="I90" s="21"/>
      <c r="J90" s="21"/>
      <c r="K90" s="21"/>
    </row>
    <row r="91" spans="1:15" ht="18" hidden="1" customHeight="1" x14ac:dyDescent="0.25">
      <c r="A91" s="19"/>
      <c r="B91" s="20"/>
      <c r="C91" s="20"/>
      <c r="D91" s="20"/>
      <c r="E91" s="73"/>
      <c r="F91" s="20" t="s">
        <v>24</v>
      </c>
      <c r="G91" s="71"/>
      <c r="H91" s="21"/>
      <c r="I91" s="21"/>
      <c r="J91" s="21"/>
      <c r="K91" s="21"/>
    </row>
    <row r="92" spans="1:15" ht="18" hidden="1" customHeight="1" x14ac:dyDescent="0.25">
      <c r="A92" s="19"/>
      <c r="B92" s="20"/>
      <c r="C92" s="20"/>
      <c r="D92" s="20"/>
      <c r="E92" s="8"/>
      <c r="F92" s="20" t="s">
        <v>61</v>
      </c>
      <c r="G92" s="71"/>
      <c r="H92" s="21"/>
      <c r="I92" s="21"/>
      <c r="J92" s="21"/>
      <c r="K92" s="21"/>
    </row>
    <row r="93" spans="1:15" ht="14.25" hidden="1" customHeight="1" x14ac:dyDescent="0.25">
      <c r="A93" s="15"/>
      <c r="B93" s="16"/>
      <c r="C93" s="16"/>
      <c r="D93" s="16"/>
      <c r="E93" s="17"/>
      <c r="F93" s="16" t="s">
        <v>44</v>
      </c>
      <c r="G93" s="71"/>
      <c r="H93" s="18"/>
      <c r="I93" s="18"/>
      <c r="J93" s="18"/>
      <c r="K93" s="18"/>
    </row>
    <row r="94" spans="1:15" ht="16.5" hidden="1" customHeight="1" x14ac:dyDescent="0.25">
      <c r="A94" s="15"/>
      <c r="B94" s="16"/>
      <c r="C94" s="16"/>
      <c r="D94" s="16"/>
      <c r="E94" s="17"/>
      <c r="F94" s="16" t="s">
        <v>46</v>
      </c>
      <c r="G94" s="71"/>
      <c r="H94" s="18"/>
      <c r="I94" s="18"/>
      <c r="J94" s="18"/>
      <c r="K94" s="18"/>
    </row>
    <row r="95" spans="1:15" ht="16.5" hidden="1" customHeight="1" x14ac:dyDescent="0.25">
      <c r="A95" s="15"/>
      <c r="B95" s="16"/>
      <c r="C95" s="16"/>
      <c r="D95" s="16"/>
      <c r="E95" s="17"/>
      <c r="F95" s="16" t="s">
        <v>32</v>
      </c>
      <c r="G95" s="71"/>
      <c r="H95" s="18"/>
      <c r="I95" s="18"/>
      <c r="J95" s="18"/>
      <c r="K95" s="18"/>
    </row>
    <row r="96" spans="1:15" ht="15.75" hidden="1" x14ac:dyDescent="0.25">
      <c r="A96" s="15"/>
      <c r="B96" s="16"/>
      <c r="C96" s="16"/>
      <c r="D96" s="16"/>
      <c r="E96" s="17"/>
      <c r="F96" s="16" t="s">
        <v>51</v>
      </c>
      <c r="G96" s="71"/>
      <c r="H96" s="18"/>
      <c r="I96" s="18"/>
      <c r="J96" s="18"/>
      <c r="K96" s="18"/>
    </row>
    <row r="97" spans="1:16" ht="15.75" hidden="1" x14ac:dyDescent="0.25">
      <c r="A97" s="15"/>
      <c r="B97" s="16"/>
      <c r="C97" s="16"/>
      <c r="D97" s="16"/>
      <c r="E97" s="17"/>
      <c r="F97" s="16" t="s">
        <v>54</v>
      </c>
      <c r="G97" s="71"/>
      <c r="H97" s="18"/>
      <c r="I97" s="18"/>
      <c r="J97" s="18"/>
      <c r="K97" s="18"/>
    </row>
    <row r="98" spans="1:16" ht="15.75" hidden="1" x14ac:dyDescent="0.25">
      <c r="A98" s="15"/>
      <c r="B98" s="16"/>
      <c r="C98" s="16"/>
      <c r="D98" s="16"/>
      <c r="E98" s="17"/>
      <c r="F98" s="16" t="s">
        <v>55</v>
      </c>
      <c r="G98" s="71"/>
      <c r="H98" s="18"/>
      <c r="I98" s="18"/>
      <c r="J98" s="18"/>
      <c r="K98" s="18"/>
    </row>
    <row r="99" spans="1:16" ht="15.75" hidden="1" x14ac:dyDescent="0.25">
      <c r="A99" s="15"/>
      <c r="B99" s="16"/>
      <c r="C99" s="16"/>
      <c r="D99" s="16"/>
      <c r="E99" s="17"/>
      <c r="F99" s="16" t="s">
        <v>62</v>
      </c>
      <c r="G99" s="71"/>
      <c r="H99" s="18"/>
      <c r="I99" s="18"/>
      <c r="J99" s="18"/>
      <c r="K99" s="18"/>
    </row>
    <row r="100" spans="1:16" ht="15.75" hidden="1" x14ac:dyDescent="0.25">
      <c r="A100" s="15"/>
      <c r="B100" s="16"/>
      <c r="C100" s="16"/>
      <c r="D100" s="16"/>
      <c r="E100" s="17"/>
      <c r="F100" s="16" t="s">
        <v>53</v>
      </c>
      <c r="G100" s="71"/>
      <c r="H100" s="18"/>
      <c r="I100" s="18"/>
      <c r="J100" s="18"/>
      <c r="K100" s="18"/>
    </row>
    <row r="101" spans="1:16" ht="15.75" hidden="1" x14ac:dyDescent="0.25">
      <c r="A101" s="15"/>
      <c r="B101" s="16"/>
      <c r="C101" s="16"/>
      <c r="D101" s="16"/>
      <c r="E101" s="17"/>
      <c r="F101" s="16" t="s">
        <v>52</v>
      </c>
      <c r="G101" s="71"/>
      <c r="H101" s="18"/>
      <c r="I101" s="18"/>
      <c r="J101" s="18"/>
      <c r="K101" s="18"/>
    </row>
    <row r="102" spans="1:16" ht="15.75" hidden="1" x14ac:dyDescent="0.25">
      <c r="A102" s="15"/>
      <c r="B102" s="16"/>
      <c r="C102" s="16"/>
      <c r="D102" s="16"/>
      <c r="E102" s="17"/>
      <c r="F102" s="16" t="s">
        <v>56</v>
      </c>
      <c r="G102" s="71"/>
      <c r="H102" s="18"/>
      <c r="I102" s="18"/>
      <c r="J102" s="18"/>
      <c r="K102" s="18"/>
    </row>
    <row r="103" spans="1:16" x14ac:dyDescent="0.25">
      <c r="G103" s="66"/>
      <c r="H103" s="66"/>
      <c r="I103" s="66"/>
      <c r="J103" s="66"/>
      <c r="K103" s="66"/>
    </row>
    <row r="105" spans="1:16" s="95" customFormat="1" x14ac:dyDescent="0.25">
      <c r="E105" s="96" t="s">
        <v>74</v>
      </c>
      <c r="F105" s="97"/>
      <c r="G105" s="97">
        <v>-69186</v>
      </c>
      <c r="H105" s="99">
        <f>G81</f>
        <v>-69186</v>
      </c>
      <c r="I105" s="99">
        <f>G105-H105</f>
        <v>0</v>
      </c>
    </row>
    <row r="106" spans="1:16" s="95" customFormat="1" ht="26.25" x14ac:dyDescent="0.25">
      <c r="E106" s="98" t="s">
        <v>63</v>
      </c>
      <c r="F106" s="97"/>
      <c r="G106" s="97">
        <v>1100466</v>
      </c>
      <c r="H106" s="99">
        <f>G82</f>
        <v>1100466</v>
      </c>
      <c r="I106" s="99">
        <f t="shared" ref="I106:I111" si="26">G106-H106</f>
        <v>0</v>
      </c>
    </row>
    <row r="107" spans="1:16" ht="77.25" x14ac:dyDescent="0.25">
      <c r="E107" s="79" t="s">
        <v>73</v>
      </c>
      <c r="F107" s="78"/>
      <c r="G107" s="78">
        <v>164220</v>
      </c>
      <c r="H107" s="66">
        <f>G80</f>
        <v>164220</v>
      </c>
      <c r="I107" s="99">
        <f t="shared" si="26"/>
        <v>0</v>
      </c>
    </row>
    <row r="108" spans="1:16" x14ac:dyDescent="0.25">
      <c r="E108" s="79" t="s">
        <v>111</v>
      </c>
      <c r="F108" s="78"/>
      <c r="G108" s="78"/>
      <c r="H108" s="66">
        <f>G69+G71+G75</f>
        <v>0</v>
      </c>
      <c r="I108" s="99">
        <f t="shared" si="26"/>
        <v>0</v>
      </c>
    </row>
    <row r="109" spans="1:16" x14ac:dyDescent="0.25">
      <c r="E109" s="78" t="s">
        <v>75</v>
      </c>
      <c r="F109" s="78"/>
      <c r="G109" s="78">
        <v>830228</v>
      </c>
      <c r="H109" s="66">
        <f>G15+G16+G22+G23+G26+G27+G28+G32+G33+G34+G39+G40+G42+G43+G45+G46+G49+G50+G53+G54+G57+G58+G64+G65</f>
        <v>830228</v>
      </c>
      <c r="I109" s="99">
        <f t="shared" si="26"/>
        <v>0</v>
      </c>
    </row>
    <row r="110" spans="1:16" x14ac:dyDescent="0.25">
      <c r="E110" s="78" t="s">
        <v>76</v>
      </c>
      <c r="F110" s="78"/>
      <c r="G110" s="78">
        <v>-534000</v>
      </c>
      <c r="H110" s="66">
        <f>G19+G20+G24+G30+G35+G36+G37+G47+G51+G55+G59+G60+G61+G62+G66+G67+G79+G18+G29+G17</f>
        <v>-534000</v>
      </c>
      <c r="I110" s="99">
        <f t="shared" si="26"/>
        <v>0</v>
      </c>
    </row>
    <row r="111" spans="1:16" x14ac:dyDescent="0.25">
      <c r="E111" s="80"/>
      <c r="F111" s="80"/>
      <c r="G111" s="80">
        <f>SUM(G105:G110)</f>
        <v>1491728</v>
      </c>
      <c r="H111" s="66">
        <f>SUM(H105:H110)</f>
        <v>1491728</v>
      </c>
      <c r="I111" s="99">
        <f t="shared" si="26"/>
        <v>0</v>
      </c>
      <c r="J111" s="66">
        <f t="shared" ref="J111:P111" si="27">SUM(J105:J110)</f>
        <v>0</v>
      </c>
      <c r="K111" s="66">
        <f t="shared" si="27"/>
        <v>0</v>
      </c>
      <c r="L111" s="66">
        <f t="shared" si="27"/>
        <v>0</v>
      </c>
      <c r="M111" s="66">
        <f t="shared" si="27"/>
        <v>0</v>
      </c>
      <c r="N111" s="66">
        <f t="shared" si="27"/>
        <v>0</v>
      </c>
      <c r="O111" s="66">
        <f t="shared" si="27"/>
        <v>0</v>
      </c>
      <c r="P111" s="66">
        <f t="shared" si="27"/>
        <v>0</v>
      </c>
    </row>
    <row r="114" spans="6:7" x14ac:dyDescent="0.25">
      <c r="F114" s="29">
        <v>110100</v>
      </c>
      <c r="G114" s="66">
        <f>G15+G22+G26+G32+G39+G42+G45+G49+G53+G57+G64</f>
        <v>654628</v>
      </c>
    </row>
    <row r="115" spans="6:7" x14ac:dyDescent="0.25">
      <c r="F115" s="29">
        <v>110200</v>
      </c>
      <c r="G115" s="66">
        <f>G16+G23+G27+G33+G40+G43+G46+G50+G54+G58+G65</f>
        <v>-10400</v>
      </c>
    </row>
    <row r="116" spans="6:7" x14ac:dyDescent="0.25">
      <c r="F116" s="29">
        <v>110330</v>
      </c>
      <c r="G116" s="66">
        <f>G28+G34</f>
        <v>186000</v>
      </c>
    </row>
    <row r="117" spans="6:7" x14ac:dyDescent="0.25">
      <c r="G117" s="66">
        <f>SUM(G114:G116)</f>
        <v>830228</v>
      </c>
    </row>
    <row r="120" spans="6:7" x14ac:dyDescent="0.25">
      <c r="G120" s="29">
        <f>G109+G110</f>
        <v>296228</v>
      </c>
    </row>
  </sheetData>
  <mergeCells count="7">
    <mergeCell ref="A7:K7"/>
    <mergeCell ref="A8:K8"/>
    <mergeCell ref="A10:F10"/>
    <mergeCell ref="G10:K10"/>
    <mergeCell ref="A11:D11"/>
    <mergeCell ref="G11:G12"/>
    <mergeCell ref="H11:K11"/>
  </mergeCells>
  <pageMargins left="0.70866141732283472" right="0.23622047244094491" top="1.2204724409448819" bottom="0.19685039370078741" header="0.31496062992125984" footer="0.19685039370078741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22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7.140625" style="29" customWidth="1"/>
    <col min="2" max="2" width="7.7109375" style="29" customWidth="1"/>
    <col min="3" max="3" width="7.85546875" style="29" customWidth="1"/>
    <col min="4" max="4" width="11.5703125" style="29" customWidth="1"/>
    <col min="5" max="5" width="45.85546875" style="29" customWidth="1"/>
    <col min="6" max="6" width="12.42578125" style="29" customWidth="1"/>
    <col min="7" max="7" width="13.140625" style="29" customWidth="1"/>
    <col min="8" max="8" width="10.140625" style="29" hidden="1" customWidth="1"/>
    <col min="9" max="9" width="11.85546875" style="29" hidden="1" customWidth="1"/>
    <col min="10" max="10" width="10" style="29" hidden="1" customWidth="1"/>
    <col min="11" max="11" width="12.7109375" style="29" customWidth="1"/>
    <col min="12" max="16384" width="9.140625" style="29"/>
  </cols>
  <sheetData>
    <row r="2" spans="1:11" ht="15.75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1" t="s">
        <v>120</v>
      </c>
    </row>
    <row r="3" spans="1:11" ht="15.75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1" t="s">
        <v>126</v>
      </c>
    </row>
    <row r="4" spans="1:11" ht="15.75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1" t="s">
        <v>127</v>
      </c>
    </row>
    <row r="5" spans="1:11" ht="15.75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1" t="s">
        <v>121</v>
      </c>
    </row>
    <row r="6" spans="1:11" ht="15.75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1" t="s">
        <v>122</v>
      </c>
    </row>
    <row r="7" spans="1:11" ht="15.75" x14ac:dyDescent="0.25">
      <c r="A7" s="27"/>
      <c r="B7" s="28"/>
      <c r="C7" s="28"/>
      <c r="D7" s="28"/>
      <c r="E7" s="28"/>
      <c r="F7" s="28"/>
      <c r="G7" s="28"/>
      <c r="H7" s="28"/>
      <c r="I7" s="28"/>
      <c r="J7" s="28"/>
      <c r="K7" s="1" t="s">
        <v>123</v>
      </c>
    </row>
    <row r="8" spans="1:11" ht="15.75" x14ac:dyDescent="0.25">
      <c r="A8" s="27"/>
      <c r="B8" s="28"/>
      <c r="C8" s="28"/>
      <c r="D8" s="28"/>
      <c r="E8" s="28"/>
      <c r="F8" s="28"/>
      <c r="G8" s="28"/>
      <c r="H8" s="28"/>
      <c r="I8" s="28"/>
      <c r="J8" s="28"/>
      <c r="K8" s="1" t="s">
        <v>124</v>
      </c>
    </row>
    <row r="9" spans="1:11" ht="15.75" x14ac:dyDescent="0.25">
      <c r="A9" s="27"/>
      <c r="B9" s="28"/>
      <c r="C9" s="28"/>
      <c r="D9" s="28"/>
      <c r="E9" s="28"/>
      <c r="F9" s="28"/>
      <c r="G9" s="28"/>
      <c r="H9" s="28"/>
      <c r="I9" s="28"/>
      <c r="J9" s="28"/>
      <c r="K9" s="1" t="s">
        <v>125</v>
      </c>
    </row>
    <row r="10" spans="1:11" ht="15.75" x14ac:dyDescent="0.25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1"/>
    </row>
    <row r="11" spans="1:11" ht="18.75" x14ac:dyDescent="0.3">
      <c r="A11" s="108" t="s">
        <v>16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</row>
    <row r="12" spans="1:11" ht="18.75" x14ac:dyDescent="0.3">
      <c r="A12" s="108" t="s">
        <v>116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</row>
    <row r="13" spans="1:11" ht="16.5" thickBot="1" x14ac:dyDescent="0.3">
      <c r="A13" s="2"/>
      <c r="B13" s="3"/>
      <c r="C13" s="3"/>
      <c r="D13" s="3"/>
      <c r="E13" s="3"/>
      <c r="F13" s="4"/>
      <c r="G13" s="5"/>
      <c r="H13" s="3"/>
      <c r="I13" s="3"/>
      <c r="J13" s="3"/>
      <c r="K13" s="5" t="s">
        <v>0</v>
      </c>
    </row>
    <row r="14" spans="1:11" ht="33.75" customHeight="1" thickBot="1" x14ac:dyDescent="0.3">
      <c r="A14" s="109" t="s">
        <v>1</v>
      </c>
      <c r="B14" s="110"/>
      <c r="C14" s="110"/>
      <c r="D14" s="110"/>
      <c r="E14" s="110"/>
      <c r="F14" s="111"/>
      <c r="G14" s="112" t="s">
        <v>2</v>
      </c>
      <c r="H14" s="113"/>
      <c r="I14" s="113"/>
      <c r="J14" s="113"/>
      <c r="K14" s="114"/>
    </row>
    <row r="15" spans="1:11" ht="16.5" thickBot="1" x14ac:dyDescent="0.3">
      <c r="A15" s="115" t="s">
        <v>3</v>
      </c>
      <c r="B15" s="116"/>
      <c r="C15" s="116"/>
      <c r="D15" s="116"/>
      <c r="E15" s="6"/>
      <c r="F15" s="7"/>
      <c r="G15" s="120" t="s">
        <v>4</v>
      </c>
      <c r="H15" s="115" t="s">
        <v>5</v>
      </c>
      <c r="I15" s="116"/>
      <c r="J15" s="116"/>
      <c r="K15" s="119"/>
    </row>
    <row r="16" spans="1:11" ht="16.5" thickBot="1" x14ac:dyDescent="0.3">
      <c r="A16" s="9" t="s">
        <v>6</v>
      </c>
      <c r="B16" s="10" t="s">
        <v>7</v>
      </c>
      <c r="C16" s="10" t="s">
        <v>8</v>
      </c>
      <c r="D16" s="10" t="s">
        <v>9</v>
      </c>
      <c r="E16" s="10"/>
      <c r="F16" s="11" t="s">
        <v>10</v>
      </c>
      <c r="G16" s="121"/>
      <c r="H16" s="12" t="s">
        <v>11</v>
      </c>
      <c r="I16" s="13" t="s">
        <v>12</v>
      </c>
      <c r="J16" s="12" t="s">
        <v>13</v>
      </c>
      <c r="K16" s="14" t="s">
        <v>14</v>
      </c>
    </row>
    <row r="17" spans="1:11" ht="16.5" thickBot="1" x14ac:dyDescent="0.3">
      <c r="A17" s="30"/>
      <c r="B17" s="31"/>
      <c r="C17" s="31"/>
      <c r="D17" s="31"/>
      <c r="E17" s="32"/>
      <c r="F17" s="31"/>
      <c r="G17" s="33"/>
      <c r="H17" s="34"/>
      <c r="I17" s="34"/>
      <c r="J17" s="34"/>
      <c r="K17" s="35"/>
    </row>
    <row r="18" spans="1:11" ht="15" customHeight="1" thickBot="1" x14ac:dyDescent="0.3">
      <c r="A18" s="30" t="s">
        <v>117</v>
      </c>
      <c r="B18" s="31" t="s">
        <v>118</v>
      </c>
      <c r="C18" s="31" t="s">
        <v>21</v>
      </c>
      <c r="D18" s="31" t="s">
        <v>26</v>
      </c>
      <c r="E18" s="107" t="s">
        <v>119</v>
      </c>
      <c r="F18" s="31" t="s">
        <v>17</v>
      </c>
      <c r="G18" s="34">
        <f>SUM(G19:G20)</f>
        <v>0</v>
      </c>
      <c r="H18" s="34">
        <f>SUM(H19:H20)</f>
        <v>0</v>
      </c>
      <c r="I18" s="34">
        <f>SUM(I19:I20)</f>
        <v>0</v>
      </c>
      <c r="J18" s="34">
        <f>SUM(J19:J20)</f>
        <v>0</v>
      </c>
      <c r="K18" s="34">
        <f>SUM(K19:K20)</f>
        <v>0</v>
      </c>
    </row>
    <row r="19" spans="1:11" ht="15" customHeight="1" x14ac:dyDescent="0.25">
      <c r="A19" s="36"/>
      <c r="B19" s="37"/>
      <c r="C19" s="37"/>
      <c r="D19" s="37"/>
      <c r="E19" s="38"/>
      <c r="F19" s="37" t="s">
        <v>112</v>
      </c>
      <c r="G19" s="39">
        <f t="shared" ref="G19:G20" si="0">SUM(H19:K19)</f>
        <v>-10200</v>
      </c>
      <c r="H19" s="40"/>
      <c r="I19" s="40"/>
      <c r="J19" s="40"/>
      <c r="K19" s="39">
        <v>-10200</v>
      </c>
    </row>
    <row r="20" spans="1:11" ht="15" customHeight="1" thickBot="1" x14ac:dyDescent="0.3">
      <c r="A20" s="41"/>
      <c r="B20" s="42"/>
      <c r="C20" s="42"/>
      <c r="D20" s="42"/>
      <c r="E20" s="43"/>
      <c r="F20" s="42" t="s">
        <v>115</v>
      </c>
      <c r="G20" s="44">
        <f t="shared" si="0"/>
        <v>10200</v>
      </c>
      <c r="H20" s="45"/>
      <c r="I20" s="45"/>
      <c r="J20" s="45"/>
      <c r="K20" s="44">
        <v>10200</v>
      </c>
    </row>
    <row r="21" spans="1:11" ht="18" customHeight="1" thickBot="1" x14ac:dyDescent="0.3">
      <c r="A21" s="22"/>
      <c r="B21" s="23"/>
      <c r="C21" s="23"/>
      <c r="D21" s="23"/>
      <c r="E21" s="24"/>
      <c r="F21" s="23" t="s">
        <v>64</v>
      </c>
      <c r="G21" s="25">
        <v>0</v>
      </c>
      <c r="H21" s="25" t="e">
        <f>H18+#REF!+#REF!+#REF!+#REF!+#REF!+#REF!+#REF!+#REF!+#REF!+#REF!+#REF!+#REF!+#REF!+#REF!+#REF!+#REF!+#REF!+#REF!+#REF!+#REF!</f>
        <v>#REF!</v>
      </c>
      <c r="I21" s="25" t="e">
        <f>I18+#REF!+#REF!+#REF!+#REF!+#REF!+#REF!+#REF!+#REF!+#REF!+#REF!+#REF!+#REF!+#REF!+#REF!+#REF!+#REF!+#REF!+#REF!+#REF!+#REF!</f>
        <v>#REF!</v>
      </c>
      <c r="J21" s="25" t="e">
        <f>J18+#REF!+#REF!+#REF!+#REF!+#REF!+#REF!+#REF!+#REF!+#REF!+#REF!+#REF!+#REF!+#REF!+#REF!+#REF!+#REF!+#REF!+#REF!+#REF!+#REF!</f>
        <v>#REF!</v>
      </c>
      <c r="K21" s="25">
        <v>0</v>
      </c>
    </row>
    <row r="22" spans="1:11" x14ac:dyDescent="0.25">
      <c r="G22" s="66"/>
      <c r="H22" s="66"/>
      <c r="I22" s="66"/>
      <c r="J22" s="66"/>
      <c r="K22" s="66"/>
    </row>
  </sheetData>
  <mergeCells count="7">
    <mergeCell ref="A11:K11"/>
    <mergeCell ref="A12:K12"/>
    <mergeCell ref="A14:F14"/>
    <mergeCell ref="G14:K14"/>
    <mergeCell ref="A15:D15"/>
    <mergeCell ref="G15:G16"/>
    <mergeCell ref="H15:K15"/>
  </mergeCells>
  <pageMargins left="0.70866141732283472" right="0.23622047244094491" top="1.2204724409448819" bottom="0.19685039370078741" header="0.31496062992125984" footer="0.19685039370078741"/>
  <pageSetup paperSize="9" scale="7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(2)</vt:lpstr>
      <vt:lpstr>1. (3)</vt:lpstr>
      <vt:lpstr>'1. (2)'!Область_печати</vt:lpstr>
      <vt:lpstr>'1.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2019-05-18T08:16:16Z</cp:lastPrinted>
  <dcterms:created xsi:type="dcterms:W3CDTF">2006-09-28T05:33:49Z</dcterms:created>
  <dcterms:modified xsi:type="dcterms:W3CDTF">2025-03-27T13:40:04Z</dcterms:modified>
</cp:coreProperties>
</file>