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435" activeTab="1"/>
  </bookViews>
  <sheets>
    <sheet name="Приложение № 1" sheetId="5" r:id="rId1"/>
    <sheet name="сравнит.анализ" sheetId="6" r:id="rId2"/>
  </sheets>
  <calcPr calcId="15251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8" i="5" l="1"/>
  <c r="E58" i="6" l="1"/>
  <c r="E57" i="6"/>
  <c r="E56" i="6"/>
  <c r="D55" i="6"/>
  <c r="E55" i="6" s="1"/>
  <c r="C55" i="6"/>
  <c r="E54" i="6"/>
  <c r="E53" i="6"/>
  <c r="D52" i="6"/>
  <c r="C52" i="6"/>
  <c r="E52" i="6" s="1"/>
  <c r="E51" i="6"/>
  <c r="E50" i="6"/>
  <c r="D49" i="6"/>
  <c r="E49" i="6" s="1"/>
  <c r="C49" i="6"/>
  <c r="C48" i="6"/>
  <c r="E46" i="6"/>
  <c r="D45" i="6"/>
  <c r="E44" i="6"/>
  <c r="E43" i="6"/>
  <c r="D42" i="6"/>
  <c r="C42" i="6"/>
  <c r="C45" i="6" s="1"/>
  <c r="D41" i="6"/>
  <c r="E41" i="6" s="1"/>
  <c r="E40" i="6"/>
  <c r="C39" i="6"/>
  <c r="C58" i="6" s="1"/>
  <c r="E38" i="6"/>
  <c r="E37" i="6"/>
  <c r="E36" i="6"/>
  <c r="E35" i="6"/>
  <c r="E34" i="6"/>
  <c r="D33" i="6"/>
  <c r="C33" i="6"/>
  <c r="C32" i="6" s="1"/>
  <c r="D32" i="6"/>
  <c r="E31" i="6"/>
  <c r="E30" i="6"/>
  <c r="E29" i="6"/>
  <c r="E28" i="6"/>
  <c r="E27" i="6"/>
  <c r="E26" i="6"/>
  <c r="E25" i="6"/>
  <c r="D25" i="6"/>
  <c r="E24" i="6"/>
  <c r="D24" i="6"/>
  <c r="E23" i="6"/>
  <c r="D22" i="6"/>
  <c r="D48" i="6" s="1"/>
  <c r="E48" i="6" s="1"/>
  <c r="C22" i="6"/>
  <c r="E45" i="6" l="1"/>
  <c r="E32" i="6"/>
  <c r="E33" i="6"/>
  <c r="E42" i="6"/>
  <c r="E22" i="6"/>
  <c r="D39" i="6"/>
  <c r="C47" i="6"/>
  <c r="D58" i="6" l="1"/>
  <c r="D47" i="6"/>
  <c r="E47" i="6" s="1"/>
  <c r="E39" i="6"/>
  <c r="C55" i="5" l="1"/>
  <c r="C52" i="5"/>
  <c r="C49" i="5"/>
  <c r="C42" i="5"/>
  <c r="C45" i="5" s="1"/>
  <c r="C41" i="5"/>
  <c r="C39" i="5"/>
  <c r="C33" i="5"/>
  <c r="C32" i="5"/>
  <c r="C47" i="5" s="1"/>
  <c r="C25" i="5"/>
  <c r="C24" i="5" s="1"/>
  <c r="C22" i="5" l="1"/>
  <c r="C48" i="5" s="1"/>
</calcChain>
</file>

<file path=xl/sharedStrings.xml><?xml version="1.0" encoding="utf-8"?>
<sst xmlns="http://schemas.openxmlformats.org/spreadsheetml/2006/main" count="191" uniqueCount="97">
  <si>
    <t>Наименование показателя</t>
  </si>
  <si>
    <t>№ п/п</t>
  </si>
  <si>
    <t>Доходы</t>
  </si>
  <si>
    <t>(руб.)</t>
  </si>
  <si>
    <t>2.</t>
  </si>
  <si>
    <t>3.</t>
  </si>
  <si>
    <t>4.</t>
  </si>
  <si>
    <t>Субсидии из республиканского бюджета, в том числе прошлых лет:</t>
  </si>
  <si>
    <t>за счет фонда поддержки территорий городов и районов</t>
  </si>
  <si>
    <t>2.2.</t>
  </si>
  <si>
    <t>2.1.</t>
  </si>
  <si>
    <t>на возмещение льгот по коммунальным услугам и услугам жилищного фонда</t>
  </si>
  <si>
    <t>за счет Дорожного фонда (на развитие дорожной отрасли)</t>
  </si>
  <si>
    <t>поступления в доходы территориального экологического фонда</t>
  </si>
  <si>
    <t>от оказания платных услуг и иной приносящей доход деятельности</t>
  </si>
  <si>
    <t>1.1.</t>
  </si>
  <si>
    <t>1.2.</t>
  </si>
  <si>
    <t>не имеющие целевого назначения</t>
  </si>
  <si>
    <t>имеющие целевое назначение, из них:</t>
  </si>
  <si>
    <t>Предельные расходы, из них:</t>
  </si>
  <si>
    <t>за счет доходов, имеющих целевое назначение</t>
  </si>
  <si>
    <t xml:space="preserve">целевой сбор с граждан на благоустройство территории города, села (поселка)     </t>
  </si>
  <si>
    <t>налог на содержание жилищного фонда, объектов социально-культурной сферы и благоустройство территории города (района)</t>
  </si>
  <si>
    <t>за счет доходов, не имеющих целевого назначения, из них:</t>
  </si>
  <si>
    <t>по социально защищенным статьям, из них:</t>
  </si>
  <si>
    <t xml:space="preserve">на оплату коммунальных услуг </t>
  </si>
  <si>
    <t>Год</t>
  </si>
  <si>
    <t>Приложение № 1</t>
  </si>
  <si>
    <t>к Решению Днестровского городского</t>
  </si>
  <si>
    <t>Совета народных депутатов</t>
  </si>
  <si>
    <t>Всего Расходов ( с учетом субсидий из РБ)</t>
  </si>
  <si>
    <t>"Об утверждении местного бюджета</t>
  </si>
  <si>
    <t>г. Днестровск на 2025 год"</t>
  </si>
  <si>
    <t>расходы на проведение выборов</t>
  </si>
  <si>
    <t>по прочим направлениям, из них:</t>
  </si>
  <si>
    <t>Предельный дефицит</t>
  </si>
  <si>
    <t>5.</t>
  </si>
  <si>
    <t>№     от    . 05.2025г.</t>
  </si>
  <si>
    <t>"О внесении изменений в решение Днестровского</t>
  </si>
  <si>
    <t>г. Днестровск на 2025 год", принятое</t>
  </si>
  <si>
    <t>на 22-ой  сессии 26 созыва 14 февраля 2025 г."</t>
  </si>
  <si>
    <t>№ 3    от    14. 02.2025г.</t>
  </si>
  <si>
    <t>Приложение № 2</t>
  </si>
  <si>
    <t>Основные параметры местного бюджета города Днестровск,  объемы субсидий из республиканского бюджета на 2025 год</t>
  </si>
  <si>
    <t>Источники покрытия предельного дефицита, из них:</t>
  </si>
  <si>
    <t>Остатки по состоянию на 01.01.2025 года</t>
  </si>
  <si>
    <t>не имеющие целевого назначения  (очищенные)</t>
  </si>
  <si>
    <t xml:space="preserve"> имеющие целевое назначение</t>
  </si>
  <si>
    <t>целевые сборы и платежи всего, в том числе:</t>
  </si>
  <si>
    <t>а)</t>
  </si>
  <si>
    <t xml:space="preserve">целевой сбор на благоустройство территории города, села (поселка)     </t>
  </si>
  <si>
    <t xml:space="preserve">налог на содержание жилищного фонда </t>
  </si>
  <si>
    <t xml:space="preserve">средства от приватизации </t>
  </si>
  <si>
    <t>территориальный экологический фонд</t>
  </si>
  <si>
    <t>платные услуги</t>
  </si>
  <si>
    <t xml:space="preserve">нераспределенные субсидии, выделенные из республиканского бюджета на развитие дорожной отрасли </t>
  </si>
  <si>
    <t>б)</t>
  </si>
  <si>
    <t>в)</t>
  </si>
  <si>
    <t>5.1.</t>
  </si>
  <si>
    <t>6.</t>
  </si>
  <si>
    <r>
      <t>1</t>
    </r>
    <r>
      <rPr>
        <b/>
        <sz val="12"/>
        <color rgb="FF00B0F0"/>
        <rFont val="Times New Roman"/>
        <family val="1"/>
        <charset val="204"/>
      </rPr>
      <t>.</t>
    </r>
  </si>
  <si>
    <t>1.2.1.</t>
  </si>
  <si>
    <t>1.2.2.</t>
  </si>
  <si>
    <t>1.2.3.</t>
  </si>
  <si>
    <t>1.2.4.</t>
  </si>
  <si>
    <t>2.1.1</t>
  </si>
  <si>
    <t>2.1.2</t>
  </si>
  <si>
    <t>2.1.3</t>
  </si>
  <si>
    <t>2.1.4</t>
  </si>
  <si>
    <t>3.1.</t>
  </si>
  <si>
    <t>3.2.</t>
  </si>
  <si>
    <t>3.3.</t>
  </si>
  <si>
    <t>3.3.1.</t>
  </si>
  <si>
    <t>3.3.1.1</t>
  </si>
  <si>
    <t>3.3.2.</t>
  </si>
  <si>
    <t>3.3.2.1.</t>
  </si>
  <si>
    <t>5.1.1.</t>
  </si>
  <si>
    <t>5.1.2.</t>
  </si>
  <si>
    <t xml:space="preserve"> имеющие целевое назначение, в т.ч. часть остатков целевого сбора  с граждан на благоустройство территории города, села (поселка)  и   налога на содержание жилищного фонда, объектов социально-культурной сферы и благоустройство территории города,необходимых для погашения  кредиторской задолженности за 2024 год и обеспечения принятых в 2024 году бюджетных обязательств</t>
  </si>
  <si>
    <t>Нераспределенные остатки по состоянию на 01.01.2025 года,в т.ч.</t>
  </si>
  <si>
    <t>6.1.</t>
  </si>
  <si>
    <t xml:space="preserve">часть остатков целевого сбора  с граждан на благоустройство территории города, села (поселка)     </t>
  </si>
  <si>
    <t>6.2.</t>
  </si>
  <si>
    <t xml:space="preserve"> часть остатков налога на содержание жилищного фонда, объектов социально-культурной сферы и благоустройство территории города </t>
  </si>
  <si>
    <t>7.</t>
  </si>
  <si>
    <t>7.1.</t>
  </si>
  <si>
    <t>7.2.</t>
  </si>
  <si>
    <t>8.</t>
  </si>
  <si>
    <t>первонач.</t>
  </si>
  <si>
    <t>последний</t>
  </si>
  <si>
    <t>откл.</t>
  </si>
  <si>
    <t>№ 14 от 30.05.2025г.</t>
  </si>
  <si>
    <t>"О внесении изменений в Решение Днестровского</t>
  </si>
  <si>
    <t>городского Совета народных депутатов</t>
  </si>
  <si>
    <t>№ 3 "Об утверждении местного бюджета</t>
  </si>
  <si>
    <t>на 22-й  сессии 26 созыва 14 февраля 2025 г."</t>
  </si>
  <si>
    <t>№ 3 от 14.02.2025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</si>
</sst>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 tint="4.9989318521683403E-2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00B0F0"/>
      <name val="Times New Roman"/>
      <family val="1"/>
      <charset val="204"/>
    </font>
    <font>
      <sz val="11"/>
      <name val="Times New Roman"/>
      <family val="1"/>
      <charset val="204"/>
    </font>
    <font>
      <b/>
      <sz val="13.5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2">
    <xf numFmtId="0" fontId="0" fillId="0" borderId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9" fillId="0" borderId="0"/>
  </cellStyleXfs>
  <cellXfs count="126">
    <xf numFmtId="0" fontId="0" fillId="0" borderId="0" xfId="0"/>
    <xf numFmtId="3" fontId="1" fillId="0" borderId="0" xfId="0" applyNumberFormat="1" applyFont="1"/>
    <xf numFmtId="3" fontId="1" fillId="0" borderId="0" xfId="0" applyNumberFormat="1" applyFont="1" applyAlignment="1">
      <alignment horizontal="right"/>
    </xf>
    <xf numFmtId="3" fontId="2" fillId="0" borderId="0" xfId="0" applyNumberFormat="1" applyFont="1" applyFill="1" applyAlignment="1">
      <alignment vertical="center"/>
    </xf>
    <xf numFmtId="3" fontId="1" fillId="0" borderId="1" xfId="0" applyNumberFormat="1" applyFont="1" applyBorder="1" applyAlignment="1">
      <alignment vertical="center" wrapText="1"/>
    </xf>
    <xf numFmtId="3" fontId="2" fillId="0" borderId="5" xfId="0" applyNumberFormat="1" applyFont="1" applyBorder="1" applyAlignment="1">
      <alignment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9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vertical="center"/>
    </xf>
    <xf numFmtId="3" fontId="2" fillId="0" borderId="3" xfId="0" applyNumberFormat="1" applyFont="1" applyFill="1" applyBorder="1" applyAlignment="1">
      <alignment vertical="center"/>
    </xf>
    <xf numFmtId="3" fontId="5" fillId="0" borderId="0" xfId="0" applyNumberFormat="1" applyFont="1" applyFill="1" applyAlignment="1">
      <alignment vertical="center"/>
    </xf>
    <xf numFmtId="3" fontId="6" fillId="0" borderId="0" xfId="0" applyNumberFormat="1" applyFont="1"/>
    <xf numFmtId="3" fontId="7" fillId="0" borderId="1" xfId="0" applyNumberFormat="1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vertical="center" wrapText="1"/>
    </xf>
    <xf numFmtId="3" fontId="2" fillId="2" borderId="6" xfId="1" applyNumberFormat="1" applyFont="1" applyFill="1" applyBorder="1" applyAlignment="1">
      <alignment vertical="center" wrapText="1"/>
    </xf>
    <xf numFmtId="3" fontId="1" fillId="2" borderId="6" xfId="1" applyNumberFormat="1" applyFont="1" applyFill="1" applyBorder="1" applyAlignment="1">
      <alignment vertical="center" wrapText="1"/>
    </xf>
    <xf numFmtId="3" fontId="2" fillId="0" borderId="10" xfId="0" applyNumberFormat="1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49" fontId="1" fillId="0" borderId="11" xfId="0" applyNumberFormat="1" applyFont="1" applyFill="1" applyBorder="1" applyAlignment="1">
      <alignment horizontal="center" vertical="center"/>
    </xf>
    <xf numFmtId="3" fontId="1" fillId="0" borderId="12" xfId="0" applyNumberFormat="1" applyFont="1" applyBorder="1" applyAlignment="1">
      <alignment vertical="center" wrapText="1"/>
    </xf>
    <xf numFmtId="3" fontId="1" fillId="0" borderId="13" xfId="0" applyNumberFormat="1" applyFont="1" applyFill="1" applyBorder="1" applyAlignment="1">
      <alignment vertical="center"/>
    </xf>
    <xf numFmtId="49" fontId="1" fillId="0" borderId="4" xfId="0" applyNumberFormat="1" applyFont="1" applyFill="1" applyBorder="1" applyAlignment="1">
      <alignment horizontal="center" vertical="center"/>
    </xf>
    <xf numFmtId="3" fontId="1" fillId="0" borderId="5" xfId="0" applyNumberFormat="1" applyFont="1" applyBorder="1" applyAlignment="1">
      <alignment vertical="center" wrapText="1"/>
    </xf>
    <xf numFmtId="3" fontId="1" fillId="0" borderId="6" xfId="0" applyNumberFormat="1" applyFont="1" applyFill="1" applyBorder="1" applyAlignment="1">
      <alignment vertical="center"/>
    </xf>
    <xf numFmtId="49" fontId="5" fillId="3" borderId="7" xfId="0" applyNumberFormat="1" applyFont="1" applyFill="1" applyBorder="1" applyAlignment="1">
      <alignment horizontal="center" vertical="center"/>
    </xf>
    <xf numFmtId="3" fontId="5" fillId="3" borderId="8" xfId="0" applyNumberFormat="1" applyFont="1" applyFill="1" applyBorder="1" applyAlignment="1">
      <alignment vertical="center" wrapText="1"/>
    </xf>
    <xf numFmtId="3" fontId="5" fillId="3" borderId="9" xfId="0" applyNumberFormat="1" applyFont="1" applyFill="1" applyBorder="1" applyAlignment="1">
      <alignment vertical="center"/>
    </xf>
    <xf numFmtId="3" fontId="5" fillId="3" borderId="7" xfId="0" applyNumberFormat="1" applyFont="1" applyFill="1" applyBorder="1"/>
    <xf numFmtId="3" fontId="5" fillId="3" borderId="8" xfId="0" applyNumberFormat="1" applyFont="1" applyFill="1" applyBorder="1"/>
    <xf numFmtId="3" fontId="5" fillId="3" borderId="9" xfId="0" applyNumberFormat="1" applyFont="1" applyFill="1" applyBorder="1"/>
    <xf numFmtId="3" fontId="7" fillId="0" borderId="4" xfId="0" applyNumberFormat="1" applyFont="1" applyFill="1" applyBorder="1" applyAlignment="1">
      <alignment horizontal="center" vertical="center" wrapText="1"/>
    </xf>
    <xf numFmtId="3" fontId="7" fillId="0" borderId="5" xfId="0" applyNumberFormat="1" applyFont="1" applyFill="1" applyBorder="1" applyAlignment="1">
      <alignment vertical="center" wrapText="1"/>
    </xf>
    <xf numFmtId="3" fontId="5" fillId="3" borderId="9" xfId="1" applyNumberFormat="1" applyFont="1" applyFill="1" applyBorder="1" applyAlignment="1">
      <alignment vertical="center" wrapText="1"/>
    </xf>
    <xf numFmtId="3" fontId="7" fillId="0" borderId="11" xfId="0" applyNumberFormat="1" applyFont="1" applyFill="1" applyBorder="1" applyAlignment="1">
      <alignment horizontal="center" vertical="center" wrapText="1"/>
    </xf>
    <xf numFmtId="3" fontId="7" fillId="0" borderId="12" xfId="0" applyNumberFormat="1" applyFont="1" applyFill="1" applyBorder="1" applyAlignment="1">
      <alignment vertical="center" wrapText="1"/>
    </xf>
    <xf numFmtId="3" fontId="2" fillId="2" borderId="14" xfId="1" applyNumberFormat="1" applyFont="1" applyFill="1" applyBorder="1" applyAlignment="1">
      <alignment vertical="center" wrapText="1"/>
    </xf>
    <xf numFmtId="3" fontId="1" fillId="4" borderId="0" xfId="0" applyNumberFormat="1" applyFont="1" applyFill="1"/>
    <xf numFmtId="3" fontId="6" fillId="4" borderId="0" xfId="0" applyNumberFormat="1" applyFont="1" applyFill="1"/>
    <xf numFmtId="49" fontId="5" fillId="3" borderId="15" xfId="0" applyNumberFormat="1" applyFont="1" applyFill="1" applyBorder="1" applyAlignment="1">
      <alignment horizontal="center" vertical="center"/>
    </xf>
    <xf numFmtId="3" fontId="5" fillId="3" borderId="16" xfId="0" applyNumberFormat="1" applyFont="1" applyFill="1" applyBorder="1" applyAlignment="1">
      <alignment vertical="center" wrapText="1"/>
    </xf>
    <xf numFmtId="3" fontId="5" fillId="3" borderId="17" xfId="0" applyNumberFormat="1" applyFont="1" applyFill="1" applyBorder="1" applyAlignment="1">
      <alignment vertical="center"/>
    </xf>
    <xf numFmtId="49" fontId="5" fillId="3" borderId="18" xfId="0" applyNumberFormat="1" applyFont="1" applyFill="1" applyBorder="1" applyAlignment="1">
      <alignment horizontal="center" vertical="center"/>
    </xf>
    <xf numFmtId="3" fontId="5" fillId="3" borderId="19" xfId="0" applyNumberFormat="1" applyFont="1" applyFill="1" applyBorder="1" applyAlignment="1">
      <alignment vertical="center" wrapText="1"/>
    </xf>
    <xf numFmtId="3" fontId="5" fillId="3" borderId="20" xfId="0" applyNumberFormat="1" applyFont="1" applyFill="1" applyBorder="1" applyAlignment="1">
      <alignment vertical="center"/>
    </xf>
    <xf numFmtId="3" fontId="2" fillId="0" borderId="1" xfId="11" applyNumberFormat="1" applyFont="1" applyBorder="1" applyAlignment="1">
      <alignment vertical="center" wrapText="1"/>
    </xf>
    <xf numFmtId="3" fontId="2" fillId="4" borderId="0" xfId="0" applyNumberFormat="1" applyFont="1" applyFill="1"/>
    <xf numFmtId="3" fontId="1" fillId="0" borderId="1" xfId="11" applyNumberFormat="1" applyFont="1" applyBorder="1" applyAlignment="1">
      <alignment vertical="center" wrapText="1"/>
    </xf>
    <xf numFmtId="0" fontId="1" fillId="0" borderId="1" xfId="11" applyFont="1" applyBorder="1" applyAlignment="1">
      <alignment vertical="center" wrapText="1"/>
    </xf>
    <xf numFmtId="3" fontId="5" fillId="0" borderId="0" xfId="0" applyNumberFormat="1" applyFont="1" applyAlignment="1">
      <alignment horizontal="center" wrapText="1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3" fontId="5" fillId="3" borderId="1" xfId="0" applyNumberFormat="1" applyFont="1" applyFill="1" applyBorder="1" applyAlignment="1">
      <alignment vertical="center" wrapText="1"/>
    </xf>
    <xf numFmtId="3" fontId="2" fillId="3" borderId="1" xfId="11" applyNumberFormat="1" applyFont="1" applyFill="1" applyBorder="1" applyAlignment="1">
      <alignment vertical="center" wrapText="1"/>
    </xf>
    <xf numFmtId="3" fontId="1" fillId="0" borderId="1" xfId="0" applyNumberFormat="1" applyFont="1" applyBorder="1"/>
    <xf numFmtId="3" fontId="12" fillId="3" borderId="1" xfId="11" applyNumberFormat="1" applyFont="1" applyFill="1" applyBorder="1" applyAlignment="1">
      <alignment vertical="center" wrapText="1"/>
    </xf>
    <xf numFmtId="3" fontId="12" fillId="4" borderId="0" xfId="0" applyNumberFormat="1" applyFont="1" applyFill="1"/>
    <xf numFmtId="3" fontId="1" fillId="0" borderId="1" xfId="0" applyNumberFormat="1" applyFont="1" applyBorder="1" applyAlignment="1">
      <alignment wrapText="1"/>
    </xf>
    <xf numFmtId="3" fontId="11" fillId="4" borderId="0" xfId="0" applyNumberFormat="1" applyFont="1" applyFill="1" applyBorder="1"/>
    <xf numFmtId="3" fontId="1" fillId="4" borderId="0" xfId="0" applyNumberFormat="1" applyFont="1" applyFill="1" applyBorder="1"/>
    <xf numFmtId="3" fontId="2" fillId="4" borderId="0" xfId="0" applyNumberFormat="1" applyFont="1" applyFill="1" applyBorder="1" applyAlignment="1">
      <alignment vertical="center"/>
    </xf>
    <xf numFmtId="3" fontId="2" fillId="4" borderId="0" xfId="0" applyNumberFormat="1" applyFont="1" applyFill="1" applyBorder="1"/>
    <xf numFmtId="3" fontId="1" fillId="4" borderId="0" xfId="0" applyNumberFormat="1" applyFont="1" applyFill="1" applyBorder="1" applyAlignment="1">
      <alignment vertical="center"/>
    </xf>
    <xf numFmtId="3" fontId="5" fillId="4" borderId="0" xfId="0" applyNumberFormat="1" applyFont="1" applyFill="1" applyBorder="1" applyAlignment="1">
      <alignment vertical="center"/>
    </xf>
    <xf numFmtId="3" fontId="6" fillId="4" borderId="0" xfId="0" applyNumberFormat="1" applyFont="1" applyFill="1" applyBorder="1"/>
    <xf numFmtId="3" fontId="12" fillId="4" borderId="0" xfId="0" applyNumberFormat="1" applyFont="1" applyFill="1" applyBorder="1"/>
    <xf numFmtId="3" fontId="11" fillId="0" borderId="0" xfId="0" applyNumberFormat="1" applyFont="1" applyBorder="1"/>
    <xf numFmtId="3" fontId="1" fillId="0" borderId="0" xfId="0" applyNumberFormat="1" applyFont="1" applyBorder="1"/>
    <xf numFmtId="3" fontId="2" fillId="0" borderId="0" xfId="0" applyNumberFormat="1" applyFont="1" applyFill="1" applyBorder="1" applyAlignment="1">
      <alignment vertical="center"/>
    </xf>
    <xf numFmtId="3" fontId="2" fillId="3" borderId="0" xfId="0" applyNumberFormat="1" applyFont="1" applyFill="1" applyBorder="1"/>
    <xf numFmtId="3" fontId="5" fillId="0" borderId="0" xfId="0" applyNumberFormat="1" applyFont="1" applyFill="1" applyBorder="1" applyAlignment="1">
      <alignment vertical="center"/>
    </xf>
    <xf numFmtId="3" fontId="6" fillId="4" borderId="0" xfId="0" applyNumberFormat="1" applyFont="1" applyFill="1" applyBorder="1" applyAlignment="1">
      <alignment vertical="center"/>
    </xf>
    <xf numFmtId="3" fontId="6" fillId="0" borderId="0" xfId="0" applyNumberFormat="1" applyFont="1" applyBorder="1"/>
    <xf numFmtId="49" fontId="2" fillId="3" borderId="2" xfId="11" applyNumberFormat="1" applyFont="1" applyFill="1" applyBorder="1" applyAlignment="1">
      <alignment horizontal="center" vertical="center"/>
    </xf>
    <xf numFmtId="3" fontId="2" fillId="3" borderId="3" xfId="0" applyNumberFormat="1" applyFont="1" applyFill="1" applyBorder="1" applyAlignment="1">
      <alignment vertical="center"/>
    </xf>
    <xf numFmtId="49" fontId="2" fillId="0" borderId="2" xfId="11" applyNumberFormat="1" applyFont="1" applyBorder="1" applyAlignment="1">
      <alignment horizontal="center" vertical="center"/>
    </xf>
    <xf numFmtId="3" fontId="2" fillId="4" borderId="3" xfId="0" applyNumberFormat="1" applyFont="1" applyFill="1" applyBorder="1" applyAlignment="1">
      <alignment vertical="center"/>
    </xf>
    <xf numFmtId="49" fontId="1" fillId="0" borderId="2" xfId="11" applyNumberFormat="1" applyFont="1" applyBorder="1" applyAlignment="1">
      <alignment horizontal="center" vertical="center"/>
    </xf>
    <xf numFmtId="3" fontId="1" fillId="4" borderId="3" xfId="0" applyNumberFormat="1" applyFont="1" applyFill="1" applyBorder="1" applyAlignment="1">
      <alignment vertical="center"/>
    </xf>
    <xf numFmtId="49" fontId="5" fillId="3" borderId="2" xfId="0" applyNumberFormat="1" applyFont="1" applyFill="1" applyBorder="1" applyAlignment="1">
      <alignment horizontal="center" vertical="center"/>
    </xf>
    <xf numFmtId="3" fontId="5" fillId="3" borderId="3" xfId="0" applyNumberFormat="1" applyFont="1" applyFill="1" applyBorder="1" applyAlignment="1">
      <alignment vertical="center"/>
    </xf>
    <xf numFmtId="49" fontId="1" fillId="0" borderId="2" xfId="0" applyNumberFormat="1" applyFont="1" applyBorder="1" applyAlignment="1">
      <alignment horizontal="center" vertical="center"/>
    </xf>
    <xf numFmtId="3" fontId="1" fillId="0" borderId="3" xfId="0" applyNumberFormat="1" applyFont="1" applyBorder="1"/>
    <xf numFmtId="3" fontId="1" fillId="0" borderId="3" xfId="0" applyNumberFormat="1" applyFont="1" applyBorder="1" applyAlignment="1">
      <alignment vertical="center"/>
    </xf>
    <xf numFmtId="49" fontId="12" fillId="3" borderId="2" xfId="11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vertical="center"/>
    </xf>
    <xf numFmtId="3" fontId="1" fillId="0" borderId="2" xfId="0" applyNumberFormat="1" applyFont="1" applyBorder="1" applyAlignment="1">
      <alignment horizontal="center" vertical="center"/>
    </xf>
    <xf numFmtId="3" fontId="5" fillId="0" borderId="0" xfId="0" applyNumberFormat="1" applyFont="1" applyAlignment="1">
      <alignment horizontal="center" wrapText="1"/>
    </xf>
    <xf numFmtId="3" fontId="2" fillId="0" borderId="21" xfId="0" applyNumberFormat="1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vertical="center"/>
    </xf>
    <xf numFmtId="3" fontId="2" fillId="3" borderId="22" xfId="0" applyNumberFormat="1" applyFont="1" applyFill="1" applyBorder="1" applyAlignment="1">
      <alignment vertical="center"/>
    </xf>
    <xf numFmtId="3" fontId="2" fillId="4" borderId="1" xfId="0" applyNumberFormat="1" applyFont="1" applyFill="1" applyBorder="1"/>
    <xf numFmtId="3" fontId="2" fillId="4" borderId="22" xfId="0" applyNumberFormat="1" applyFont="1" applyFill="1" applyBorder="1" applyAlignment="1">
      <alignment vertical="center"/>
    </xf>
    <xf numFmtId="3" fontId="1" fillId="4" borderId="22" xfId="0" applyNumberFormat="1" applyFont="1" applyFill="1" applyBorder="1" applyAlignment="1">
      <alignment vertical="center"/>
    </xf>
    <xf numFmtId="3" fontId="1" fillId="4" borderId="1" xfId="0" applyNumberFormat="1" applyFont="1" applyFill="1" applyBorder="1"/>
    <xf numFmtId="3" fontId="5" fillId="3" borderId="21" xfId="1" applyNumberFormat="1" applyFont="1" applyFill="1" applyBorder="1" applyAlignment="1">
      <alignment vertical="center" wrapText="1"/>
    </xf>
    <xf numFmtId="3" fontId="5" fillId="4" borderId="1" xfId="0" applyNumberFormat="1" applyFont="1" applyFill="1" applyBorder="1" applyAlignment="1">
      <alignment vertical="center"/>
    </xf>
    <xf numFmtId="3" fontId="2" fillId="2" borderId="23" xfId="1" applyNumberFormat="1" applyFont="1" applyFill="1" applyBorder="1" applyAlignment="1">
      <alignment vertical="center" wrapText="1"/>
    </xf>
    <xf numFmtId="3" fontId="1" fillId="2" borderId="23" xfId="1" applyNumberFormat="1" applyFont="1" applyFill="1" applyBorder="1" applyAlignment="1">
      <alignment vertical="center" wrapText="1"/>
    </xf>
    <xf numFmtId="3" fontId="2" fillId="2" borderId="24" xfId="1" applyNumberFormat="1" applyFont="1" applyFill="1" applyBorder="1" applyAlignment="1">
      <alignment vertical="center" wrapText="1"/>
    </xf>
    <xf numFmtId="3" fontId="5" fillId="3" borderId="21" xfId="0" applyNumberFormat="1" applyFont="1" applyFill="1" applyBorder="1" applyAlignment="1">
      <alignment vertical="center"/>
    </xf>
    <xf numFmtId="3" fontId="2" fillId="0" borderId="23" xfId="0" applyNumberFormat="1" applyFont="1" applyFill="1" applyBorder="1" applyAlignment="1">
      <alignment vertical="center"/>
    </xf>
    <xf numFmtId="3" fontId="1" fillId="4" borderId="1" xfId="0" applyNumberFormat="1" applyFont="1" applyFill="1" applyBorder="1" applyAlignment="1">
      <alignment vertical="center"/>
    </xf>
    <xf numFmtId="3" fontId="2" fillId="0" borderId="22" xfId="0" applyNumberFormat="1" applyFont="1" applyFill="1" applyBorder="1" applyAlignment="1">
      <alignment vertical="center"/>
    </xf>
    <xf numFmtId="3" fontId="1" fillId="5" borderId="1" xfId="0" applyNumberFormat="1" applyFont="1" applyFill="1" applyBorder="1" applyAlignment="1">
      <alignment vertical="center"/>
    </xf>
    <xf numFmtId="3" fontId="2" fillId="0" borderId="25" xfId="0" applyNumberFormat="1" applyFont="1" applyFill="1" applyBorder="1" applyAlignment="1">
      <alignment vertical="center"/>
    </xf>
    <xf numFmtId="3" fontId="1" fillId="0" borderId="25" xfId="0" applyNumberFormat="1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3" fontId="5" fillId="3" borderId="27" xfId="0" applyNumberFormat="1" applyFont="1" applyFill="1" applyBorder="1" applyAlignment="1">
      <alignment vertical="center"/>
    </xf>
    <xf numFmtId="3" fontId="6" fillId="4" borderId="1" xfId="0" applyNumberFormat="1" applyFont="1" applyFill="1" applyBorder="1"/>
    <xf numFmtId="3" fontId="5" fillId="3" borderId="22" xfId="0" applyNumberFormat="1" applyFont="1" applyFill="1" applyBorder="1" applyAlignment="1">
      <alignment vertical="center"/>
    </xf>
    <xf numFmtId="3" fontId="1" fillId="0" borderId="22" xfId="0" applyNumberFormat="1" applyFont="1" applyBorder="1"/>
    <xf numFmtId="3" fontId="1" fillId="0" borderId="22" xfId="0" applyNumberFormat="1" applyFont="1" applyBorder="1" applyAlignment="1">
      <alignment vertical="center"/>
    </xf>
    <xf numFmtId="3" fontId="12" fillId="3" borderId="22" xfId="0" applyNumberFormat="1" applyFont="1" applyFill="1" applyBorder="1" applyAlignment="1">
      <alignment vertical="center"/>
    </xf>
    <xf numFmtId="3" fontId="12" fillId="4" borderId="1" xfId="0" applyNumberFormat="1" applyFont="1" applyFill="1" applyBorder="1"/>
    <xf numFmtId="3" fontId="5" fillId="3" borderId="28" xfId="0" applyNumberFormat="1" applyFont="1" applyFill="1" applyBorder="1" applyAlignment="1">
      <alignment vertical="center"/>
    </xf>
    <xf numFmtId="3" fontId="6" fillId="5" borderId="1" xfId="0" applyNumberFormat="1" applyFont="1" applyFill="1" applyBorder="1"/>
    <xf numFmtId="3" fontId="1" fillId="0" borderId="23" xfId="0" applyNumberFormat="1" applyFont="1" applyFill="1" applyBorder="1" applyAlignment="1">
      <alignment vertical="center"/>
    </xf>
    <xf numFmtId="3" fontId="5" fillId="3" borderId="21" xfId="0" applyNumberFormat="1" applyFont="1" applyFill="1" applyBorder="1"/>
    <xf numFmtId="3" fontId="6" fillId="0" borderId="1" xfId="0" applyNumberFormat="1" applyFont="1" applyFill="1" applyBorder="1" applyAlignment="1">
      <alignment vertical="center"/>
    </xf>
    <xf numFmtId="3" fontId="1" fillId="0" borderId="1" xfId="0" applyNumberFormat="1" applyFont="1" applyFill="1" applyBorder="1" applyAlignment="1">
      <alignment vertical="center"/>
    </xf>
    <xf numFmtId="3" fontId="5" fillId="0" borderId="0" xfId="0" applyNumberFormat="1" applyFont="1" applyAlignment="1">
      <alignment horizontal="center" wrapText="1"/>
    </xf>
  </cellXfs>
  <cellStyles count="12">
    <cellStyle name="Обычный" xfId="0" builtinId="0"/>
    <cellStyle name="Обычный 2" xfId="11"/>
    <cellStyle name="Финансовый 2" xfId="1"/>
    <cellStyle name="Финансовый 2 2" xfId="4"/>
    <cellStyle name="Финансовый 2 2 2" xfId="9"/>
    <cellStyle name="Финансовый 2 3" xfId="6"/>
    <cellStyle name="Финансовый 3" xfId="2"/>
    <cellStyle name="Финансовый 3 2" xfId="7"/>
    <cellStyle name="Финансовый 4" xfId="3"/>
    <cellStyle name="Финансовый 4 2" xfId="8"/>
    <cellStyle name="Финансовый 5" xfId="5"/>
    <cellStyle name="Финансовый 5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opLeftCell="A37" workbookViewId="0">
      <selection activeCell="F11" sqref="F11"/>
    </sheetView>
  </sheetViews>
  <sheetFormatPr defaultColWidth="9.140625" defaultRowHeight="15.75" x14ac:dyDescent="0.25"/>
  <cols>
    <col min="1" max="1" width="8.42578125" style="1" customWidth="1"/>
    <col min="2" max="2" width="82" style="1" customWidth="1"/>
    <col min="3" max="3" width="21" style="1" customWidth="1"/>
    <col min="4" max="4" width="14.7109375" style="63" customWidth="1"/>
    <col min="5" max="5" width="10.85546875" style="71" bestFit="1" customWidth="1"/>
    <col min="6" max="6" width="10.85546875" style="71" customWidth="1"/>
    <col min="7" max="7" width="9.140625" style="71"/>
    <col min="8" max="8" width="12.7109375" style="71" bestFit="1" customWidth="1"/>
    <col min="9" max="16384" width="9.140625" style="1"/>
  </cols>
  <sheetData>
    <row r="1" spans="3:8" s="55" customFormat="1" ht="15" x14ac:dyDescent="0.25">
      <c r="C1" s="54" t="s">
        <v>42</v>
      </c>
      <c r="D1" s="62"/>
      <c r="E1" s="70"/>
      <c r="F1" s="70"/>
      <c r="G1" s="70"/>
      <c r="H1" s="70"/>
    </row>
    <row r="2" spans="3:8" s="55" customFormat="1" ht="15" x14ac:dyDescent="0.25">
      <c r="C2" s="54" t="s">
        <v>28</v>
      </c>
      <c r="D2" s="62"/>
      <c r="E2" s="70"/>
      <c r="F2" s="70"/>
      <c r="G2" s="70"/>
      <c r="H2" s="70"/>
    </row>
    <row r="3" spans="3:8" s="55" customFormat="1" ht="15" x14ac:dyDescent="0.25">
      <c r="C3" s="54" t="s">
        <v>29</v>
      </c>
      <c r="D3" s="62"/>
      <c r="E3" s="70"/>
      <c r="F3" s="70"/>
      <c r="G3" s="70"/>
      <c r="H3" s="70"/>
    </row>
    <row r="4" spans="3:8" s="55" customFormat="1" ht="15" x14ac:dyDescent="0.25">
      <c r="C4" s="54" t="s">
        <v>91</v>
      </c>
      <c r="D4" s="62"/>
      <c r="E4" s="70"/>
      <c r="F4" s="70"/>
      <c r="G4" s="70"/>
      <c r="H4" s="70"/>
    </row>
    <row r="5" spans="3:8" s="55" customFormat="1" ht="15" x14ac:dyDescent="0.25">
      <c r="C5" s="54" t="s">
        <v>92</v>
      </c>
      <c r="D5" s="62"/>
      <c r="E5" s="70"/>
      <c r="F5" s="70"/>
      <c r="G5" s="70"/>
      <c r="H5" s="70"/>
    </row>
    <row r="6" spans="3:8" s="55" customFormat="1" ht="15" x14ac:dyDescent="0.25">
      <c r="C6" s="54" t="s">
        <v>93</v>
      </c>
      <c r="D6" s="62"/>
      <c r="E6" s="70"/>
      <c r="F6" s="70"/>
      <c r="G6" s="70"/>
      <c r="H6" s="70"/>
    </row>
    <row r="7" spans="3:8" s="55" customFormat="1" ht="15" x14ac:dyDescent="0.25">
      <c r="C7" s="54" t="s">
        <v>94</v>
      </c>
      <c r="D7" s="62"/>
      <c r="E7" s="70"/>
      <c r="F7" s="70"/>
      <c r="G7" s="70"/>
      <c r="H7" s="70"/>
    </row>
    <row r="8" spans="3:8" s="55" customFormat="1" ht="15" x14ac:dyDescent="0.25">
      <c r="C8" s="54" t="s">
        <v>39</v>
      </c>
      <c r="D8" s="62"/>
      <c r="E8" s="70"/>
      <c r="F8" s="70"/>
      <c r="G8" s="70"/>
      <c r="H8" s="70"/>
    </row>
    <row r="9" spans="3:8" s="55" customFormat="1" ht="15" x14ac:dyDescent="0.25">
      <c r="C9" s="54" t="s">
        <v>95</v>
      </c>
      <c r="D9" s="62"/>
      <c r="E9" s="70"/>
      <c r="F9" s="70"/>
      <c r="G9" s="70"/>
      <c r="H9" s="70"/>
    </row>
    <row r="10" spans="3:8" s="55" customFormat="1" ht="15" x14ac:dyDescent="0.25">
      <c r="C10" s="54"/>
      <c r="D10" s="62"/>
      <c r="E10" s="70"/>
      <c r="F10" s="70"/>
      <c r="G10" s="70"/>
      <c r="H10" s="70"/>
    </row>
    <row r="11" spans="3:8" s="55" customFormat="1" ht="15" x14ac:dyDescent="0.25">
      <c r="C11" s="54" t="s">
        <v>27</v>
      </c>
      <c r="D11" s="62"/>
      <c r="E11" s="70"/>
      <c r="F11" s="70"/>
      <c r="G11" s="70"/>
      <c r="H11" s="70"/>
    </row>
    <row r="12" spans="3:8" s="55" customFormat="1" ht="15" x14ac:dyDescent="0.25">
      <c r="C12" s="54" t="s">
        <v>28</v>
      </c>
      <c r="D12" s="62"/>
      <c r="E12" s="70"/>
      <c r="F12" s="70"/>
      <c r="G12" s="70"/>
      <c r="H12" s="70"/>
    </row>
    <row r="13" spans="3:8" s="55" customFormat="1" ht="15" x14ac:dyDescent="0.25">
      <c r="C13" s="54" t="s">
        <v>29</v>
      </c>
      <c r="D13" s="62"/>
      <c r="E13" s="70"/>
      <c r="F13" s="70"/>
      <c r="G13" s="70"/>
      <c r="H13" s="70"/>
    </row>
    <row r="14" spans="3:8" s="55" customFormat="1" ht="15" x14ac:dyDescent="0.25">
      <c r="C14" s="54" t="s">
        <v>96</v>
      </c>
      <c r="D14" s="62"/>
      <c r="E14" s="70"/>
      <c r="F14" s="70"/>
      <c r="G14" s="70"/>
      <c r="H14" s="70"/>
    </row>
    <row r="15" spans="3:8" s="55" customFormat="1" ht="15" x14ac:dyDescent="0.25">
      <c r="C15" s="54" t="s">
        <v>31</v>
      </c>
      <c r="D15" s="62"/>
      <c r="E15" s="70"/>
      <c r="F15" s="70"/>
      <c r="G15" s="70"/>
      <c r="H15" s="70"/>
    </row>
    <row r="16" spans="3:8" s="55" customFormat="1" ht="15" x14ac:dyDescent="0.25">
      <c r="C16" s="54" t="s">
        <v>32</v>
      </c>
      <c r="D16" s="62"/>
      <c r="E16" s="70"/>
      <c r="F16" s="70"/>
      <c r="G16" s="70"/>
      <c r="H16" s="70"/>
    </row>
    <row r="17" spans="1:8" x14ac:dyDescent="0.25">
      <c r="C17" s="2"/>
    </row>
    <row r="18" spans="1:8" ht="48" customHeight="1" x14ac:dyDescent="0.3">
      <c r="A18" s="125" t="s">
        <v>43</v>
      </c>
      <c r="B18" s="125"/>
      <c r="C18" s="125"/>
    </row>
    <row r="19" spans="1:8" ht="25.5" customHeight="1" thickBot="1" x14ac:dyDescent="0.35">
      <c r="A19" s="53"/>
      <c r="B19" s="53"/>
      <c r="C19" s="53"/>
    </row>
    <row r="20" spans="1:8" ht="26.25" hidden="1" customHeight="1" thickBot="1" x14ac:dyDescent="0.3">
      <c r="C20" s="2" t="s">
        <v>3</v>
      </c>
    </row>
    <row r="21" spans="1:8" s="3" customFormat="1" ht="43.5" customHeight="1" thickBot="1" x14ac:dyDescent="0.3">
      <c r="A21" s="6" t="s">
        <v>1</v>
      </c>
      <c r="B21" s="7" t="s">
        <v>0</v>
      </c>
      <c r="C21" s="8" t="s">
        <v>26</v>
      </c>
      <c r="D21" s="64"/>
      <c r="E21" s="72"/>
      <c r="F21" s="72"/>
      <c r="G21" s="72"/>
      <c r="H21" s="72"/>
    </row>
    <row r="22" spans="1:8" s="50" customFormat="1" ht="20.25" customHeight="1" x14ac:dyDescent="0.25">
      <c r="A22" s="77" t="s">
        <v>60</v>
      </c>
      <c r="B22" s="57" t="s">
        <v>45</v>
      </c>
      <c r="C22" s="78">
        <f>C23+C24</f>
        <v>11441698</v>
      </c>
      <c r="D22" s="65"/>
      <c r="E22" s="73"/>
      <c r="F22" s="73"/>
      <c r="G22" s="73"/>
      <c r="H22" s="65"/>
    </row>
    <row r="23" spans="1:8" s="50" customFormat="1" ht="15" customHeight="1" x14ac:dyDescent="0.25">
      <c r="A23" s="79" t="s">
        <v>15</v>
      </c>
      <c r="B23" s="49" t="s">
        <v>46</v>
      </c>
      <c r="C23" s="80">
        <v>1980904</v>
      </c>
      <c r="D23" s="65"/>
      <c r="E23" s="65"/>
      <c r="F23" s="65"/>
      <c r="G23" s="65"/>
      <c r="H23" s="65"/>
    </row>
    <row r="24" spans="1:8" s="50" customFormat="1" ht="18.75" customHeight="1" x14ac:dyDescent="0.25">
      <c r="A24" s="79" t="s">
        <v>16</v>
      </c>
      <c r="B24" s="49" t="s">
        <v>47</v>
      </c>
      <c r="C24" s="80">
        <f>C25+C29+C30+C31</f>
        <v>9460794</v>
      </c>
      <c r="D24" s="65"/>
      <c r="E24" s="65"/>
      <c r="F24" s="65"/>
      <c r="G24" s="65"/>
      <c r="H24" s="65"/>
    </row>
    <row r="25" spans="1:8" s="41" customFormat="1" ht="15" customHeight="1" x14ac:dyDescent="0.25">
      <c r="A25" s="81" t="s">
        <v>61</v>
      </c>
      <c r="B25" s="51" t="s">
        <v>48</v>
      </c>
      <c r="C25" s="82">
        <f>C26+C27+C28</f>
        <v>7179807</v>
      </c>
      <c r="D25" s="63"/>
      <c r="E25" s="63"/>
      <c r="F25" s="63"/>
      <c r="G25" s="63"/>
      <c r="H25" s="63"/>
    </row>
    <row r="26" spans="1:8" s="41" customFormat="1" ht="15" customHeight="1" x14ac:dyDescent="0.25">
      <c r="A26" s="81" t="s">
        <v>49</v>
      </c>
      <c r="B26" s="52" t="s">
        <v>50</v>
      </c>
      <c r="C26" s="82">
        <v>285888</v>
      </c>
      <c r="D26" s="63"/>
      <c r="E26" s="66"/>
      <c r="F26" s="63"/>
      <c r="G26" s="63"/>
      <c r="H26" s="63"/>
    </row>
    <row r="27" spans="1:8" s="41" customFormat="1" ht="15" customHeight="1" x14ac:dyDescent="0.25">
      <c r="A27" s="81" t="s">
        <v>56</v>
      </c>
      <c r="B27" s="52" t="s">
        <v>51</v>
      </c>
      <c r="C27" s="82">
        <v>6779535</v>
      </c>
      <c r="D27" s="63"/>
      <c r="E27" s="63"/>
      <c r="F27" s="63"/>
      <c r="G27" s="63"/>
      <c r="H27" s="63"/>
    </row>
    <row r="28" spans="1:8" s="41" customFormat="1" ht="15" customHeight="1" x14ac:dyDescent="0.25">
      <c r="A28" s="81" t="s">
        <v>57</v>
      </c>
      <c r="B28" s="52" t="s">
        <v>52</v>
      </c>
      <c r="C28" s="82">
        <v>114384</v>
      </c>
      <c r="D28" s="63"/>
      <c r="E28" s="63"/>
      <c r="F28" s="63"/>
      <c r="G28" s="63"/>
      <c r="H28" s="63"/>
    </row>
    <row r="29" spans="1:8" s="41" customFormat="1" ht="15" customHeight="1" x14ac:dyDescent="0.25">
      <c r="A29" s="81" t="s">
        <v>62</v>
      </c>
      <c r="B29" s="52" t="s">
        <v>53</v>
      </c>
      <c r="C29" s="82">
        <v>2131627</v>
      </c>
      <c r="D29" s="63"/>
      <c r="E29" s="63"/>
      <c r="F29" s="63"/>
      <c r="G29" s="63"/>
      <c r="H29" s="63"/>
    </row>
    <row r="30" spans="1:8" s="41" customFormat="1" ht="15" customHeight="1" x14ac:dyDescent="0.25">
      <c r="A30" s="81" t="s">
        <v>63</v>
      </c>
      <c r="B30" s="52" t="s">
        <v>54</v>
      </c>
      <c r="C30" s="82">
        <v>44226</v>
      </c>
      <c r="D30" s="63"/>
      <c r="E30" s="63"/>
      <c r="F30" s="63"/>
      <c r="G30" s="63"/>
      <c r="H30" s="63"/>
    </row>
    <row r="31" spans="1:8" s="41" customFormat="1" ht="32.25" thickBot="1" x14ac:dyDescent="0.3">
      <c r="A31" s="81" t="s">
        <v>64</v>
      </c>
      <c r="B31" s="52" t="s">
        <v>55</v>
      </c>
      <c r="C31" s="82">
        <v>105134</v>
      </c>
      <c r="D31" s="63"/>
      <c r="E31" s="63"/>
      <c r="F31" s="63"/>
      <c r="G31" s="63"/>
      <c r="H31" s="63"/>
    </row>
    <row r="32" spans="1:8" s="14" customFormat="1" ht="19.5" thickBot="1" x14ac:dyDescent="0.3">
      <c r="A32" s="29" t="s">
        <v>4</v>
      </c>
      <c r="B32" s="30" t="s">
        <v>2</v>
      </c>
      <c r="C32" s="37">
        <f>C33+C38</f>
        <v>39201743</v>
      </c>
      <c r="D32" s="67"/>
      <c r="E32" s="74"/>
      <c r="F32" s="74"/>
      <c r="G32" s="74"/>
      <c r="H32" s="74"/>
    </row>
    <row r="33" spans="1:8" s="3" customFormat="1" x14ac:dyDescent="0.25">
      <c r="A33" s="35" t="s">
        <v>10</v>
      </c>
      <c r="B33" s="36" t="s">
        <v>18</v>
      </c>
      <c r="C33" s="19">
        <f>SUM(C34:C37)</f>
        <v>12525992</v>
      </c>
      <c r="D33" s="64"/>
      <c r="E33" s="72"/>
      <c r="F33" s="72"/>
      <c r="G33" s="72"/>
      <c r="H33" s="72"/>
    </row>
    <row r="34" spans="1:8" s="3" customFormat="1" x14ac:dyDescent="0.25">
      <c r="A34" s="17" t="s">
        <v>65</v>
      </c>
      <c r="B34" s="18" t="s">
        <v>13</v>
      </c>
      <c r="C34" s="20">
        <v>2685218</v>
      </c>
      <c r="D34" s="64"/>
      <c r="E34" s="72"/>
      <c r="F34" s="72"/>
      <c r="G34" s="72"/>
      <c r="H34" s="72"/>
    </row>
    <row r="35" spans="1:8" s="3" customFormat="1" x14ac:dyDescent="0.25">
      <c r="A35" s="17" t="s">
        <v>66</v>
      </c>
      <c r="B35" s="18" t="s">
        <v>14</v>
      </c>
      <c r="C35" s="20">
        <v>784523</v>
      </c>
      <c r="D35" s="64"/>
      <c r="E35" s="72"/>
      <c r="F35" s="72"/>
      <c r="G35" s="72"/>
      <c r="H35" s="72"/>
    </row>
    <row r="36" spans="1:8" s="3" customFormat="1" x14ac:dyDescent="0.25">
      <c r="A36" s="17" t="s">
        <v>67</v>
      </c>
      <c r="B36" s="18" t="s">
        <v>21</v>
      </c>
      <c r="C36" s="20">
        <v>339648</v>
      </c>
      <c r="D36" s="64"/>
      <c r="E36" s="72"/>
      <c r="F36" s="72"/>
      <c r="G36" s="72"/>
      <c r="H36" s="72"/>
    </row>
    <row r="37" spans="1:8" s="3" customFormat="1" ht="39" customHeight="1" x14ac:dyDescent="0.25">
      <c r="A37" s="17" t="s">
        <v>68</v>
      </c>
      <c r="B37" s="18" t="s">
        <v>22</v>
      </c>
      <c r="C37" s="20">
        <v>8716603</v>
      </c>
      <c r="D37" s="64"/>
      <c r="E37" s="72"/>
      <c r="F37" s="72"/>
      <c r="G37" s="72"/>
      <c r="H37" s="72"/>
    </row>
    <row r="38" spans="1:8" s="3" customFormat="1" ht="16.5" thickBot="1" x14ac:dyDescent="0.3">
      <c r="A38" s="38" t="s">
        <v>9</v>
      </c>
      <c r="B38" s="39" t="s">
        <v>17</v>
      </c>
      <c r="C38" s="40">
        <v>26675751</v>
      </c>
      <c r="D38" s="64"/>
      <c r="E38" s="72"/>
      <c r="F38" s="72"/>
      <c r="G38" s="72"/>
      <c r="H38" s="72"/>
    </row>
    <row r="39" spans="1:8" s="14" customFormat="1" ht="19.5" thickBot="1" x14ac:dyDescent="0.3">
      <c r="A39" s="29" t="s">
        <v>5</v>
      </c>
      <c r="B39" s="30" t="s">
        <v>19</v>
      </c>
      <c r="C39" s="31">
        <f>C41+C42</f>
        <v>50643441</v>
      </c>
      <c r="D39" s="75"/>
      <c r="E39" s="74"/>
      <c r="F39" s="74"/>
      <c r="G39" s="74"/>
      <c r="H39" s="74"/>
    </row>
    <row r="40" spans="1:8" s="3" customFormat="1" x14ac:dyDescent="0.25">
      <c r="A40" s="10" t="s">
        <v>69</v>
      </c>
      <c r="B40" s="5" t="s">
        <v>25</v>
      </c>
      <c r="C40" s="12">
        <v>1297711</v>
      </c>
      <c r="D40" s="66"/>
      <c r="E40" s="72"/>
      <c r="F40" s="72"/>
      <c r="G40" s="72"/>
      <c r="H40" s="72"/>
    </row>
    <row r="41" spans="1:8" s="3" customFormat="1" x14ac:dyDescent="0.25">
      <c r="A41" s="11" t="s">
        <v>70</v>
      </c>
      <c r="B41" s="16" t="s">
        <v>20</v>
      </c>
      <c r="C41" s="13">
        <f>14617381</f>
        <v>14617381</v>
      </c>
      <c r="D41" s="66"/>
      <c r="E41" s="72"/>
      <c r="F41" s="72"/>
      <c r="G41" s="72"/>
      <c r="H41" s="72"/>
    </row>
    <row r="42" spans="1:8" s="3" customFormat="1" ht="28.5" customHeight="1" x14ac:dyDescent="0.25">
      <c r="A42" s="11" t="s">
        <v>71</v>
      </c>
      <c r="B42" s="16" t="s">
        <v>23</v>
      </c>
      <c r="C42" s="21">
        <f>C38+11441699-2091390</f>
        <v>36026060</v>
      </c>
      <c r="D42" s="66"/>
      <c r="E42" s="72"/>
      <c r="F42" s="72"/>
      <c r="G42" s="72"/>
      <c r="H42" s="72"/>
    </row>
    <row r="43" spans="1:8" s="3" customFormat="1" x14ac:dyDescent="0.25">
      <c r="A43" s="11" t="s">
        <v>72</v>
      </c>
      <c r="B43" s="4" t="s">
        <v>24</v>
      </c>
      <c r="C43" s="22">
        <v>32121949</v>
      </c>
      <c r="D43" s="66"/>
      <c r="E43" s="72"/>
      <c r="F43" s="72"/>
      <c r="G43" s="72"/>
      <c r="H43" s="72"/>
    </row>
    <row r="44" spans="1:8" s="3" customFormat="1" ht="22.5" customHeight="1" x14ac:dyDescent="0.25">
      <c r="A44" s="9" t="s">
        <v>73</v>
      </c>
      <c r="B44" s="18" t="s">
        <v>11</v>
      </c>
      <c r="C44" s="22">
        <v>632693</v>
      </c>
      <c r="D44" s="66"/>
      <c r="E44" s="72"/>
      <c r="F44" s="72"/>
      <c r="G44" s="72"/>
      <c r="H44" s="72"/>
    </row>
    <row r="45" spans="1:8" s="3" customFormat="1" x14ac:dyDescent="0.25">
      <c r="A45" s="11" t="s">
        <v>74</v>
      </c>
      <c r="B45" s="4" t="s">
        <v>34</v>
      </c>
      <c r="C45" s="22">
        <f>C42-C43</f>
        <v>3904111</v>
      </c>
      <c r="D45" s="66"/>
      <c r="E45" s="72"/>
      <c r="F45" s="72"/>
      <c r="G45" s="72"/>
      <c r="H45" s="72"/>
    </row>
    <row r="46" spans="1:8" s="3" customFormat="1" ht="32.25" customHeight="1" thickBot="1" x14ac:dyDescent="0.3">
      <c r="A46" s="23" t="s">
        <v>75</v>
      </c>
      <c r="B46" s="24" t="s">
        <v>33</v>
      </c>
      <c r="C46" s="25">
        <v>78784</v>
      </c>
      <c r="D46" s="66"/>
      <c r="E46" s="72"/>
      <c r="F46" s="72"/>
      <c r="G46" s="72"/>
      <c r="H46" s="72"/>
    </row>
    <row r="47" spans="1:8" s="15" customFormat="1" ht="18.75" x14ac:dyDescent="0.3">
      <c r="A47" s="43" t="s">
        <v>6</v>
      </c>
      <c r="B47" s="44" t="s">
        <v>35</v>
      </c>
      <c r="C47" s="45">
        <f>C39-C32</f>
        <v>11441698</v>
      </c>
      <c r="D47" s="68"/>
      <c r="E47" s="76"/>
      <c r="F47" s="76"/>
      <c r="G47" s="76"/>
      <c r="H47" s="76"/>
    </row>
    <row r="48" spans="1:8" s="42" customFormat="1" ht="15" customHeight="1" x14ac:dyDescent="0.3">
      <c r="A48" s="83" t="s">
        <v>36</v>
      </c>
      <c r="B48" s="56" t="s">
        <v>44</v>
      </c>
      <c r="C48" s="84">
        <f>C22</f>
        <v>11441698</v>
      </c>
      <c r="D48" s="68"/>
      <c r="E48" s="68"/>
      <c r="F48" s="68"/>
      <c r="G48" s="68"/>
      <c r="H48" s="68"/>
    </row>
    <row r="49" spans="1:8" s="41" customFormat="1" ht="15" customHeight="1" x14ac:dyDescent="0.25">
      <c r="A49" s="85" t="s">
        <v>58</v>
      </c>
      <c r="B49" s="4" t="s">
        <v>45</v>
      </c>
      <c r="C49" s="82">
        <f>SUM(C50:C51)</f>
        <v>6318304</v>
      </c>
      <c r="D49" s="63"/>
      <c r="E49" s="63"/>
      <c r="F49" s="63"/>
      <c r="G49" s="63"/>
      <c r="H49" s="63"/>
    </row>
    <row r="50" spans="1:8" x14ac:dyDescent="0.25">
      <c r="A50" s="85" t="s">
        <v>76</v>
      </c>
      <c r="B50" s="58" t="s">
        <v>46</v>
      </c>
      <c r="C50" s="86">
        <v>1980904</v>
      </c>
    </row>
    <row r="51" spans="1:8" ht="78.75" x14ac:dyDescent="0.25">
      <c r="A51" s="85" t="s">
        <v>77</v>
      </c>
      <c r="B51" s="51" t="s">
        <v>78</v>
      </c>
      <c r="C51" s="87">
        <v>4337400</v>
      </c>
    </row>
    <row r="52" spans="1:8" s="60" customFormat="1" ht="20.25" customHeight="1" x14ac:dyDescent="0.25">
      <c r="A52" s="88" t="s">
        <v>59</v>
      </c>
      <c r="B52" s="59" t="s">
        <v>79</v>
      </c>
      <c r="C52" s="89">
        <f>C53+C54</f>
        <v>5123394</v>
      </c>
      <c r="D52" s="69"/>
      <c r="E52" s="69"/>
      <c r="F52" s="69"/>
      <c r="G52" s="69"/>
      <c r="H52" s="69"/>
    </row>
    <row r="53" spans="1:8" ht="31.5" x14ac:dyDescent="0.25">
      <c r="A53" s="90" t="s">
        <v>80</v>
      </c>
      <c r="B53" s="18" t="s">
        <v>81</v>
      </c>
      <c r="C53" s="86">
        <v>285888</v>
      </c>
    </row>
    <row r="54" spans="1:8" ht="31.5" x14ac:dyDescent="0.25">
      <c r="A54" s="90" t="s">
        <v>82</v>
      </c>
      <c r="B54" s="61" t="s">
        <v>83</v>
      </c>
      <c r="C54" s="86">
        <v>4837506</v>
      </c>
    </row>
    <row r="55" spans="1:8" s="15" customFormat="1" ht="38.25" thickBot="1" x14ac:dyDescent="0.35">
      <c r="A55" s="46" t="s">
        <v>84</v>
      </c>
      <c r="B55" s="47" t="s">
        <v>7</v>
      </c>
      <c r="C55" s="48">
        <f>C56+C57</f>
        <v>1114673</v>
      </c>
      <c r="D55" s="68"/>
      <c r="E55" s="76"/>
      <c r="F55" s="76"/>
      <c r="G55" s="76"/>
      <c r="H55" s="76"/>
    </row>
    <row r="56" spans="1:8" x14ac:dyDescent="0.25">
      <c r="A56" s="26" t="s">
        <v>85</v>
      </c>
      <c r="B56" s="27" t="s">
        <v>8</v>
      </c>
      <c r="C56" s="28">
        <v>93150</v>
      </c>
    </row>
    <row r="57" spans="1:8" ht="16.5" thickBot="1" x14ac:dyDescent="0.3">
      <c r="A57" s="23" t="s">
        <v>86</v>
      </c>
      <c r="B57" s="24" t="s">
        <v>12</v>
      </c>
      <c r="C57" s="25">
        <v>1021523</v>
      </c>
    </row>
    <row r="58" spans="1:8" s="15" customFormat="1" ht="19.5" thickBot="1" x14ac:dyDescent="0.35">
      <c r="A58" s="32" t="s">
        <v>87</v>
      </c>
      <c r="B58" s="33" t="s">
        <v>30</v>
      </c>
      <c r="C58" s="34">
        <f>C39+C55</f>
        <v>51758114</v>
      </c>
      <c r="D58" s="68"/>
      <c r="E58" s="76"/>
      <c r="F58" s="76"/>
      <c r="G58" s="76"/>
      <c r="H58" s="76"/>
    </row>
  </sheetData>
  <mergeCells count="1">
    <mergeCell ref="A18:C18"/>
  </mergeCells>
  <printOptions horizontalCentered="1"/>
  <pageMargins left="0.31496062992125984" right="0.11811023622047245" top="0.35433070866141736" bottom="0.15748031496062992" header="0.31496062992125984" footer="0.31496062992125984"/>
  <pageSetup paperSize="9" scale="80" firstPageNumber="196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workbookViewId="0">
      <selection activeCell="E59" sqref="E59"/>
    </sheetView>
  </sheetViews>
  <sheetFormatPr defaultColWidth="9.140625" defaultRowHeight="15.75" x14ac:dyDescent="0.25"/>
  <cols>
    <col min="1" max="1" width="8.42578125" style="1" customWidth="1"/>
    <col min="2" max="2" width="82" style="1" customWidth="1"/>
    <col min="3" max="4" width="21" style="1" customWidth="1"/>
    <col min="5" max="5" width="14.7109375" style="63" customWidth="1"/>
    <col min="6" max="6" width="10.85546875" style="71" bestFit="1" customWidth="1"/>
    <col min="7" max="7" width="10.85546875" style="71" customWidth="1"/>
    <col min="8" max="8" width="9.140625" style="71"/>
    <col min="9" max="9" width="12.7109375" style="71" bestFit="1" customWidth="1"/>
    <col min="10" max="16384" width="9.140625" style="1"/>
  </cols>
  <sheetData>
    <row r="1" spans="3:9" s="55" customFormat="1" ht="15" x14ac:dyDescent="0.25">
      <c r="C1" s="54"/>
      <c r="D1" s="54" t="s">
        <v>42</v>
      </c>
      <c r="E1" s="62"/>
      <c r="F1" s="70"/>
      <c r="G1" s="70"/>
      <c r="H1" s="70"/>
      <c r="I1" s="70"/>
    </row>
    <row r="2" spans="3:9" s="55" customFormat="1" ht="15" x14ac:dyDescent="0.25">
      <c r="C2" s="54"/>
      <c r="D2" s="54" t="s">
        <v>28</v>
      </c>
      <c r="E2" s="62"/>
      <c r="F2" s="70"/>
      <c r="G2" s="70"/>
      <c r="H2" s="70"/>
      <c r="I2" s="70"/>
    </row>
    <row r="3" spans="3:9" s="55" customFormat="1" ht="15" x14ac:dyDescent="0.25">
      <c r="C3" s="54"/>
      <c r="D3" s="54" t="s">
        <v>29</v>
      </c>
      <c r="E3" s="62"/>
      <c r="F3" s="70"/>
      <c r="G3" s="70"/>
      <c r="H3" s="70"/>
      <c r="I3" s="70"/>
    </row>
    <row r="4" spans="3:9" s="55" customFormat="1" ht="15" x14ac:dyDescent="0.25">
      <c r="C4" s="54"/>
      <c r="D4" s="54" t="s">
        <v>37</v>
      </c>
      <c r="E4" s="62"/>
      <c r="F4" s="70"/>
      <c r="G4" s="70"/>
      <c r="H4" s="70"/>
      <c r="I4" s="70"/>
    </row>
    <row r="5" spans="3:9" s="55" customFormat="1" ht="15" x14ac:dyDescent="0.25">
      <c r="C5" s="54"/>
      <c r="D5" s="54" t="s">
        <v>38</v>
      </c>
      <c r="E5" s="62"/>
      <c r="F5" s="70"/>
      <c r="G5" s="70"/>
      <c r="H5" s="70"/>
      <c r="I5" s="70"/>
    </row>
    <row r="6" spans="3:9" s="55" customFormat="1" ht="15" x14ac:dyDescent="0.25">
      <c r="C6" s="54"/>
      <c r="D6" s="54" t="s">
        <v>29</v>
      </c>
      <c r="E6" s="62"/>
      <c r="F6" s="70"/>
      <c r="G6" s="70"/>
      <c r="H6" s="70"/>
      <c r="I6" s="70"/>
    </row>
    <row r="7" spans="3:9" s="55" customFormat="1" ht="15" x14ac:dyDescent="0.25">
      <c r="C7" s="54"/>
      <c r="D7" s="54" t="s">
        <v>31</v>
      </c>
      <c r="E7" s="62"/>
      <c r="F7" s="70"/>
      <c r="G7" s="70"/>
      <c r="H7" s="70"/>
      <c r="I7" s="70"/>
    </row>
    <row r="8" spans="3:9" s="55" customFormat="1" ht="15" x14ac:dyDescent="0.25">
      <c r="C8" s="54"/>
      <c r="D8" s="54" t="s">
        <v>39</v>
      </c>
      <c r="E8" s="62"/>
      <c r="F8" s="70"/>
      <c r="G8" s="70"/>
      <c r="H8" s="70"/>
      <c r="I8" s="70"/>
    </row>
    <row r="9" spans="3:9" s="55" customFormat="1" ht="15" x14ac:dyDescent="0.25">
      <c r="C9" s="54"/>
      <c r="D9" s="54" t="s">
        <v>40</v>
      </c>
      <c r="E9" s="62"/>
      <c r="F9" s="70"/>
      <c r="G9" s="70"/>
      <c r="H9" s="70"/>
      <c r="I9" s="70"/>
    </row>
    <row r="10" spans="3:9" s="55" customFormat="1" ht="15" x14ac:dyDescent="0.25">
      <c r="C10" s="54"/>
      <c r="D10" s="54"/>
      <c r="E10" s="62"/>
      <c r="F10" s="70"/>
      <c r="G10" s="70"/>
      <c r="H10" s="70"/>
      <c r="I10" s="70"/>
    </row>
    <row r="11" spans="3:9" s="55" customFormat="1" ht="15" x14ac:dyDescent="0.25">
      <c r="C11" s="54"/>
      <c r="D11" s="54" t="s">
        <v>27</v>
      </c>
      <c r="E11" s="62"/>
      <c r="F11" s="70"/>
      <c r="G11" s="70"/>
      <c r="H11" s="70"/>
      <c r="I11" s="70"/>
    </row>
    <row r="12" spans="3:9" s="55" customFormat="1" ht="15" x14ac:dyDescent="0.25">
      <c r="C12" s="54"/>
      <c r="D12" s="54" t="s">
        <v>28</v>
      </c>
      <c r="E12" s="62"/>
      <c r="F12" s="70"/>
      <c r="G12" s="70"/>
      <c r="H12" s="70"/>
      <c r="I12" s="70"/>
    </row>
    <row r="13" spans="3:9" s="55" customFormat="1" ht="15" x14ac:dyDescent="0.25">
      <c r="C13" s="54"/>
      <c r="D13" s="54" t="s">
        <v>29</v>
      </c>
      <c r="E13" s="62"/>
      <c r="F13" s="70"/>
      <c r="G13" s="70"/>
      <c r="H13" s="70"/>
      <c r="I13" s="70"/>
    </row>
    <row r="14" spans="3:9" s="55" customFormat="1" ht="15" x14ac:dyDescent="0.25">
      <c r="C14" s="54"/>
      <c r="D14" s="54" t="s">
        <v>41</v>
      </c>
      <c r="E14" s="62"/>
      <c r="F14" s="70"/>
      <c r="G14" s="70"/>
      <c r="H14" s="70"/>
      <c r="I14" s="70"/>
    </row>
    <row r="15" spans="3:9" s="55" customFormat="1" ht="15" x14ac:dyDescent="0.25">
      <c r="C15" s="54"/>
      <c r="D15" s="54" t="s">
        <v>31</v>
      </c>
      <c r="E15" s="62"/>
      <c r="F15" s="70"/>
      <c r="G15" s="70"/>
      <c r="H15" s="70"/>
      <c r="I15" s="70"/>
    </row>
    <row r="16" spans="3:9" s="55" customFormat="1" ht="15" x14ac:dyDescent="0.25">
      <c r="C16" s="54"/>
      <c r="D16" s="54" t="s">
        <v>32</v>
      </c>
      <c r="E16" s="62"/>
      <c r="F16" s="70"/>
      <c r="G16" s="70"/>
      <c r="H16" s="70"/>
      <c r="I16" s="70"/>
    </row>
    <row r="17" spans="1:9" x14ac:dyDescent="0.25">
      <c r="C17" s="2"/>
      <c r="D17" s="2"/>
    </row>
    <row r="18" spans="1:9" ht="48" customHeight="1" x14ac:dyDescent="0.3">
      <c r="A18" s="125" t="s">
        <v>43</v>
      </c>
      <c r="B18" s="125"/>
      <c r="C18" s="125"/>
      <c r="D18" s="91"/>
    </row>
    <row r="19" spans="1:9" ht="25.5" customHeight="1" thickBot="1" x14ac:dyDescent="0.35">
      <c r="A19" s="91"/>
      <c r="B19" s="91"/>
      <c r="C19" s="91"/>
      <c r="D19" s="91"/>
    </row>
    <row r="20" spans="1:9" ht="26.25" hidden="1" customHeight="1" thickBot="1" x14ac:dyDescent="0.3">
      <c r="C20" s="2" t="s">
        <v>3</v>
      </c>
      <c r="D20" s="2" t="s">
        <v>3</v>
      </c>
    </row>
    <row r="21" spans="1:9" s="3" customFormat="1" ht="43.5" customHeight="1" thickBot="1" x14ac:dyDescent="0.3">
      <c r="A21" s="6" t="s">
        <v>1</v>
      </c>
      <c r="B21" s="7" t="s">
        <v>0</v>
      </c>
      <c r="C21" s="8" t="s">
        <v>88</v>
      </c>
      <c r="D21" s="92" t="s">
        <v>89</v>
      </c>
      <c r="E21" s="93" t="s">
        <v>90</v>
      </c>
      <c r="F21" s="72"/>
      <c r="G21" s="72"/>
      <c r="H21" s="72"/>
      <c r="I21" s="72"/>
    </row>
    <row r="22" spans="1:9" s="50" customFormat="1" ht="20.25" customHeight="1" x14ac:dyDescent="0.25">
      <c r="A22" s="77" t="s">
        <v>60</v>
      </c>
      <c r="B22" s="57" t="s">
        <v>45</v>
      </c>
      <c r="C22" s="78">
        <f>C23+C24</f>
        <v>0</v>
      </c>
      <c r="D22" s="94">
        <f>D23+D24</f>
        <v>11441698</v>
      </c>
      <c r="E22" s="95">
        <f>D22-C22</f>
        <v>11441698</v>
      </c>
      <c r="F22" s="73"/>
      <c r="G22" s="73"/>
      <c r="H22" s="73"/>
      <c r="I22" s="65"/>
    </row>
    <row r="23" spans="1:9" s="50" customFormat="1" ht="15" customHeight="1" x14ac:dyDescent="0.25">
      <c r="A23" s="79" t="s">
        <v>15</v>
      </c>
      <c r="B23" s="49" t="s">
        <v>46</v>
      </c>
      <c r="C23" s="80"/>
      <c r="D23" s="96">
        <v>1980904</v>
      </c>
      <c r="E23" s="95">
        <f t="shared" ref="E23:E57" si="0">D23-C23</f>
        <v>1980904</v>
      </c>
      <c r="F23" s="65"/>
      <c r="G23" s="65"/>
      <c r="H23" s="65"/>
      <c r="I23" s="65"/>
    </row>
    <row r="24" spans="1:9" s="50" customFormat="1" ht="18.75" customHeight="1" x14ac:dyDescent="0.25">
      <c r="A24" s="79" t="s">
        <v>16</v>
      </c>
      <c r="B24" s="49" t="s">
        <v>47</v>
      </c>
      <c r="C24" s="80"/>
      <c r="D24" s="96">
        <f>D25+D29+D30+D31</f>
        <v>9460794</v>
      </c>
      <c r="E24" s="95">
        <f t="shared" si="0"/>
        <v>9460794</v>
      </c>
      <c r="F24" s="65"/>
      <c r="G24" s="65"/>
      <c r="H24" s="65"/>
      <c r="I24" s="65"/>
    </row>
    <row r="25" spans="1:9" s="41" customFormat="1" ht="15" customHeight="1" x14ac:dyDescent="0.25">
      <c r="A25" s="81" t="s">
        <v>61</v>
      </c>
      <c r="B25" s="51" t="s">
        <v>48</v>
      </c>
      <c r="C25" s="82"/>
      <c r="D25" s="97">
        <f>D26+D27+D28</f>
        <v>7179807</v>
      </c>
      <c r="E25" s="98">
        <f t="shared" si="0"/>
        <v>7179807</v>
      </c>
      <c r="F25" s="63"/>
      <c r="G25" s="63"/>
      <c r="H25" s="63"/>
      <c r="I25" s="63"/>
    </row>
    <row r="26" spans="1:9" s="41" customFormat="1" ht="15" customHeight="1" x14ac:dyDescent="0.25">
      <c r="A26" s="81" t="s">
        <v>49</v>
      </c>
      <c r="B26" s="52" t="s">
        <v>50</v>
      </c>
      <c r="C26" s="82"/>
      <c r="D26" s="97">
        <v>285888</v>
      </c>
      <c r="E26" s="98">
        <f t="shared" si="0"/>
        <v>285888</v>
      </c>
      <c r="F26" s="66"/>
      <c r="G26" s="63"/>
      <c r="H26" s="63"/>
      <c r="I26" s="63"/>
    </row>
    <row r="27" spans="1:9" s="41" customFormat="1" ht="15" customHeight="1" x14ac:dyDescent="0.25">
      <c r="A27" s="81" t="s">
        <v>56</v>
      </c>
      <c r="B27" s="52" t="s">
        <v>51</v>
      </c>
      <c r="C27" s="82"/>
      <c r="D27" s="97">
        <v>6779535</v>
      </c>
      <c r="E27" s="98">
        <f t="shared" si="0"/>
        <v>6779535</v>
      </c>
      <c r="F27" s="63"/>
      <c r="G27" s="63"/>
      <c r="H27" s="63"/>
      <c r="I27" s="63"/>
    </row>
    <row r="28" spans="1:9" s="41" customFormat="1" ht="15" customHeight="1" x14ac:dyDescent="0.25">
      <c r="A28" s="81" t="s">
        <v>57</v>
      </c>
      <c r="B28" s="52" t="s">
        <v>52</v>
      </c>
      <c r="C28" s="82"/>
      <c r="D28" s="97">
        <v>114384</v>
      </c>
      <c r="E28" s="98">
        <f t="shared" si="0"/>
        <v>114384</v>
      </c>
      <c r="F28" s="63"/>
      <c r="G28" s="63"/>
      <c r="H28" s="63"/>
      <c r="I28" s="63"/>
    </row>
    <row r="29" spans="1:9" s="41" customFormat="1" ht="15" customHeight="1" x14ac:dyDescent="0.25">
      <c r="A29" s="81" t="s">
        <v>62</v>
      </c>
      <c r="B29" s="52" t="s">
        <v>53</v>
      </c>
      <c r="C29" s="82"/>
      <c r="D29" s="97">
        <v>2131627</v>
      </c>
      <c r="E29" s="98">
        <f t="shared" si="0"/>
        <v>2131627</v>
      </c>
      <c r="F29" s="63"/>
      <c r="G29" s="63"/>
      <c r="H29" s="63"/>
      <c r="I29" s="63"/>
    </row>
    <row r="30" spans="1:9" s="41" customFormat="1" ht="15" customHeight="1" x14ac:dyDescent="0.25">
      <c r="A30" s="81" t="s">
        <v>63</v>
      </c>
      <c r="B30" s="52" t="s">
        <v>54</v>
      </c>
      <c r="C30" s="82"/>
      <c r="D30" s="97">
        <v>44226</v>
      </c>
      <c r="E30" s="98">
        <f t="shared" si="0"/>
        <v>44226</v>
      </c>
      <c r="F30" s="63"/>
      <c r="G30" s="63"/>
      <c r="H30" s="63"/>
      <c r="I30" s="63"/>
    </row>
    <row r="31" spans="1:9" s="41" customFormat="1" ht="32.25" thickBot="1" x14ac:dyDescent="0.3">
      <c r="A31" s="81" t="s">
        <v>64</v>
      </c>
      <c r="B31" s="52" t="s">
        <v>55</v>
      </c>
      <c r="C31" s="82"/>
      <c r="D31" s="97">
        <v>105134</v>
      </c>
      <c r="E31" s="98">
        <f t="shared" si="0"/>
        <v>105134</v>
      </c>
      <c r="F31" s="63"/>
      <c r="G31" s="63"/>
      <c r="H31" s="63"/>
      <c r="I31" s="63"/>
    </row>
    <row r="32" spans="1:9" s="14" customFormat="1" ht="19.5" thickBot="1" x14ac:dyDescent="0.3">
      <c r="A32" s="29" t="s">
        <v>4</v>
      </c>
      <c r="B32" s="30" t="s">
        <v>2</v>
      </c>
      <c r="C32" s="37">
        <f>C33+C38</f>
        <v>48552052</v>
      </c>
      <c r="D32" s="99">
        <f>D33+D38</f>
        <v>39201743</v>
      </c>
      <c r="E32" s="100">
        <f t="shared" si="0"/>
        <v>-9350309</v>
      </c>
      <c r="F32" s="74"/>
      <c r="G32" s="74"/>
      <c r="H32" s="74"/>
      <c r="I32" s="74"/>
    </row>
    <row r="33" spans="1:9" s="3" customFormat="1" x14ac:dyDescent="0.25">
      <c r="A33" s="35" t="s">
        <v>10</v>
      </c>
      <c r="B33" s="36" t="s">
        <v>18</v>
      </c>
      <c r="C33" s="19">
        <f>SUM(C34:C37)</f>
        <v>12525992</v>
      </c>
      <c r="D33" s="101">
        <f>SUM(D34:D37)</f>
        <v>12525992</v>
      </c>
      <c r="E33" s="93">
        <f t="shared" si="0"/>
        <v>0</v>
      </c>
      <c r="F33" s="72"/>
      <c r="G33" s="72"/>
      <c r="H33" s="72"/>
      <c r="I33" s="72"/>
    </row>
    <row r="34" spans="1:9" s="3" customFormat="1" x14ac:dyDescent="0.25">
      <c r="A34" s="17" t="s">
        <v>65</v>
      </c>
      <c r="B34" s="18" t="s">
        <v>13</v>
      </c>
      <c r="C34" s="20">
        <v>2685218</v>
      </c>
      <c r="D34" s="102">
        <v>2685218</v>
      </c>
      <c r="E34" s="93">
        <f t="shared" si="0"/>
        <v>0</v>
      </c>
      <c r="F34" s="72"/>
      <c r="G34" s="72"/>
      <c r="H34" s="72"/>
      <c r="I34" s="72"/>
    </row>
    <row r="35" spans="1:9" s="3" customFormat="1" x14ac:dyDescent="0.25">
      <c r="A35" s="17" t="s">
        <v>66</v>
      </c>
      <c r="B35" s="18" t="s">
        <v>14</v>
      </c>
      <c r="C35" s="20">
        <v>784523</v>
      </c>
      <c r="D35" s="102">
        <v>784523</v>
      </c>
      <c r="E35" s="93">
        <f t="shared" si="0"/>
        <v>0</v>
      </c>
      <c r="F35" s="72"/>
      <c r="G35" s="72"/>
      <c r="H35" s="72"/>
      <c r="I35" s="72"/>
    </row>
    <row r="36" spans="1:9" s="3" customFormat="1" x14ac:dyDescent="0.25">
      <c r="A36" s="17" t="s">
        <v>67</v>
      </c>
      <c r="B36" s="18" t="s">
        <v>21</v>
      </c>
      <c r="C36" s="20">
        <v>339648</v>
      </c>
      <c r="D36" s="102">
        <v>339648</v>
      </c>
      <c r="E36" s="93">
        <f t="shared" si="0"/>
        <v>0</v>
      </c>
      <c r="F36" s="72"/>
      <c r="G36" s="72"/>
      <c r="H36" s="72"/>
      <c r="I36" s="72"/>
    </row>
    <row r="37" spans="1:9" s="3" customFormat="1" ht="39" customHeight="1" x14ac:dyDescent="0.25">
      <c r="A37" s="17" t="s">
        <v>68</v>
      </c>
      <c r="B37" s="18" t="s">
        <v>22</v>
      </c>
      <c r="C37" s="20">
        <v>8716603</v>
      </c>
      <c r="D37" s="102">
        <v>8716603</v>
      </c>
      <c r="E37" s="93">
        <f t="shared" si="0"/>
        <v>0</v>
      </c>
      <c r="F37" s="72"/>
      <c r="G37" s="72"/>
      <c r="H37" s="72"/>
      <c r="I37" s="72"/>
    </row>
    <row r="38" spans="1:9" s="3" customFormat="1" ht="16.5" thickBot="1" x14ac:dyDescent="0.3">
      <c r="A38" s="38" t="s">
        <v>9</v>
      </c>
      <c r="B38" s="39" t="s">
        <v>17</v>
      </c>
      <c r="C38" s="40">
        <v>36026060</v>
      </c>
      <c r="D38" s="103">
        <v>26675751</v>
      </c>
      <c r="E38" s="93">
        <f t="shared" si="0"/>
        <v>-9350309</v>
      </c>
      <c r="F38" s="72"/>
      <c r="G38" s="72"/>
      <c r="H38" s="72"/>
      <c r="I38" s="72"/>
    </row>
    <row r="39" spans="1:9" s="14" customFormat="1" ht="19.5" thickBot="1" x14ac:dyDescent="0.3">
      <c r="A39" s="29" t="s">
        <v>5</v>
      </c>
      <c r="B39" s="30" t="s">
        <v>19</v>
      </c>
      <c r="C39" s="31">
        <f>C41+C42</f>
        <v>48552052</v>
      </c>
      <c r="D39" s="104">
        <f>D41+D42</f>
        <v>50643441</v>
      </c>
      <c r="E39" s="123">
        <f t="shared" si="0"/>
        <v>2091389</v>
      </c>
      <c r="F39" s="74"/>
      <c r="G39" s="74"/>
      <c r="H39" s="74"/>
      <c r="I39" s="74"/>
    </row>
    <row r="40" spans="1:9" s="3" customFormat="1" x14ac:dyDescent="0.25">
      <c r="A40" s="10" t="s">
        <v>69</v>
      </c>
      <c r="B40" s="5" t="s">
        <v>25</v>
      </c>
      <c r="C40" s="12">
        <v>1297711</v>
      </c>
      <c r="D40" s="105">
        <v>1297711</v>
      </c>
      <c r="E40" s="124">
        <f t="shared" si="0"/>
        <v>0</v>
      </c>
      <c r="F40" s="72"/>
      <c r="G40" s="72"/>
      <c r="H40" s="72"/>
      <c r="I40" s="72"/>
    </row>
    <row r="41" spans="1:9" s="3" customFormat="1" x14ac:dyDescent="0.25">
      <c r="A41" s="11" t="s">
        <v>70</v>
      </c>
      <c r="B41" s="16" t="s">
        <v>20</v>
      </c>
      <c r="C41" s="13">
        <v>12525992</v>
      </c>
      <c r="D41" s="107">
        <f>14617381</f>
        <v>14617381</v>
      </c>
      <c r="E41" s="108">
        <f t="shared" si="0"/>
        <v>2091389</v>
      </c>
      <c r="F41" s="72"/>
      <c r="G41" s="72"/>
      <c r="H41" s="72"/>
      <c r="I41" s="72"/>
    </row>
    <row r="42" spans="1:9" s="3" customFormat="1" ht="28.5" customHeight="1" x14ac:dyDescent="0.25">
      <c r="A42" s="11" t="s">
        <v>71</v>
      </c>
      <c r="B42" s="16" t="s">
        <v>23</v>
      </c>
      <c r="C42" s="21">
        <f>C38</f>
        <v>36026060</v>
      </c>
      <c r="D42" s="109">
        <f>D38+11441699-2091390</f>
        <v>36026060</v>
      </c>
      <c r="E42" s="106">
        <f t="shared" si="0"/>
        <v>0</v>
      </c>
      <c r="F42" s="72"/>
      <c r="G42" s="72"/>
      <c r="H42" s="72"/>
      <c r="I42" s="72"/>
    </row>
    <row r="43" spans="1:9" s="3" customFormat="1" x14ac:dyDescent="0.25">
      <c r="A43" s="11" t="s">
        <v>72</v>
      </c>
      <c r="B43" s="4" t="s">
        <v>24</v>
      </c>
      <c r="C43" s="22">
        <v>32121949</v>
      </c>
      <c r="D43" s="110">
        <v>32121949</v>
      </c>
      <c r="E43" s="106">
        <f t="shared" si="0"/>
        <v>0</v>
      </c>
      <c r="F43" s="72"/>
      <c r="G43" s="72"/>
      <c r="H43" s="72"/>
      <c r="I43" s="72"/>
    </row>
    <row r="44" spans="1:9" s="3" customFormat="1" ht="22.5" customHeight="1" x14ac:dyDescent="0.25">
      <c r="A44" s="9" t="s">
        <v>73</v>
      </c>
      <c r="B44" s="18" t="s">
        <v>11</v>
      </c>
      <c r="C44" s="22">
        <v>632693</v>
      </c>
      <c r="D44" s="110">
        <v>632693</v>
      </c>
      <c r="E44" s="106">
        <f t="shared" si="0"/>
        <v>0</v>
      </c>
      <c r="F44" s="72"/>
      <c r="G44" s="72"/>
      <c r="H44" s="72"/>
      <c r="I44" s="72"/>
    </row>
    <row r="45" spans="1:9" s="3" customFormat="1" x14ac:dyDescent="0.25">
      <c r="A45" s="11" t="s">
        <v>74</v>
      </c>
      <c r="B45" s="4" t="s">
        <v>34</v>
      </c>
      <c r="C45" s="22">
        <f>C42-C43</f>
        <v>3904111</v>
      </c>
      <c r="D45" s="110">
        <f>D42-D43</f>
        <v>3904111</v>
      </c>
      <c r="E45" s="106">
        <f t="shared" si="0"/>
        <v>0</v>
      </c>
      <c r="F45" s="72"/>
      <c r="G45" s="72"/>
      <c r="H45" s="72"/>
      <c r="I45" s="72"/>
    </row>
    <row r="46" spans="1:9" s="3" customFormat="1" ht="32.25" customHeight="1" thickBot="1" x14ac:dyDescent="0.3">
      <c r="A46" s="23" t="s">
        <v>75</v>
      </c>
      <c r="B46" s="24" t="s">
        <v>33</v>
      </c>
      <c r="C46" s="25">
        <v>78784</v>
      </c>
      <c r="D46" s="111">
        <v>78784</v>
      </c>
      <c r="E46" s="106">
        <f t="shared" si="0"/>
        <v>0</v>
      </c>
      <c r="F46" s="72"/>
      <c r="G46" s="72"/>
      <c r="H46" s="72"/>
      <c r="I46" s="72"/>
    </row>
    <row r="47" spans="1:9" s="15" customFormat="1" ht="18.75" x14ac:dyDescent="0.3">
      <c r="A47" s="43" t="s">
        <v>6</v>
      </c>
      <c r="B47" s="44" t="s">
        <v>35</v>
      </c>
      <c r="C47" s="45">
        <f>C39-C32</f>
        <v>0</v>
      </c>
      <c r="D47" s="112">
        <f>D39-D32</f>
        <v>11441698</v>
      </c>
      <c r="E47" s="113">
        <f t="shared" si="0"/>
        <v>11441698</v>
      </c>
      <c r="F47" s="76"/>
      <c r="G47" s="76"/>
      <c r="H47" s="76"/>
      <c r="I47" s="76"/>
    </row>
    <row r="48" spans="1:9" s="42" customFormat="1" ht="15" customHeight="1" x14ac:dyDescent="0.3">
      <c r="A48" s="83" t="s">
        <v>36</v>
      </c>
      <c r="B48" s="56" t="s">
        <v>44</v>
      </c>
      <c r="C48" s="84">
        <f>C22</f>
        <v>0</v>
      </c>
      <c r="D48" s="114">
        <f>D22</f>
        <v>11441698</v>
      </c>
      <c r="E48" s="113">
        <f t="shared" si="0"/>
        <v>11441698</v>
      </c>
      <c r="F48" s="68"/>
      <c r="G48" s="68"/>
      <c r="H48" s="68"/>
      <c r="I48" s="68"/>
    </row>
    <row r="49" spans="1:9" s="41" customFormat="1" ht="15" customHeight="1" x14ac:dyDescent="0.25">
      <c r="A49" s="85" t="s">
        <v>58</v>
      </c>
      <c r="B49" s="4" t="s">
        <v>45</v>
      </c>
      <c r="C49" s="82">
        <f>SUM(C50:C51)</f>
        <v>0</v>
      </c>
      <c r="D49" s="97">
        <f>SUM(D50:D51)</f>
        <v>6318304</v>
      </c>
      <c r="E49" s="98">
        <f t="shared" si="0"/>
        <v>6318304</v>
      </c>
      <c r="F49" s="63"/>
      <c r="G49" s="63"/>
      <c r="H49" s="63"/>
      <c r="I49" s="63"/>
    </row>
    <row r="50" spans="1:9" x14ac:dyDescent="0.25">
      <c r="A50" s="85" t="s">
        <v>76</v>
      </c>
      <c r="B50" s="58" t="s">
        <v>46</v>
      </c>
      <c r="C50" s="86"/>
      <c r="D50" s="115">
        <v>1980904</v>
      </c>
      <c r="E50" s="98">
        <f t="shared" si="0"/>
        <v>1980904</v>
      </c>
    </row>
    <row r="51" spans="1:9" ht="78.75" x14ac:dyDescent="0.25">
      <c r="A51" s="85" t="s">
        <v>77</v>
      </c>
      <c r="B51" s="51" t="s">
        <v>78</v>
      </c>
      <c r="C51" s="87"/>
      <c r="D51" s="116">
        <v>4337400</v>
      </c>
      <c r="E51" s="106">
        <f t="shared" si="0"/>
        <v>4337400</v>
      </c>
    </row>
    <row r="52" spans="1:9" s="60" customFormat="1" ht="20.25" customHeight="1" x14ac:dyDescent="0.25">
      <c r="A52" s="88" t="s">
        <v>59</v>
      </c>
      <c r="B52" s="59" t="s">
        <v>79</v>
      </c>
      <c r="C52" s="89">
        <f>C53+C54</f>
        <v>0</v>
      </c>
      <c r="D52" s="117">
        <f>D53+D54</f>
        <v>5123394</v>
      </c>
      <c r="E52" s="118">
        <f t="shared" si="0"/>
        <v>5123394</v>
      </c>
      <c r="F52" s="69"/>
      <c r="G52" s="69"/>
      <c r="H52" s="69"/>
      <c r="I52" s="69"/>
    </row>
    <row r="53" spans="1:9" ht="31.5" x14ac:dyDescent="0.25">
      <c r="A53" s="90" t="s">
        <v>80</v>
      </c>
      <c r="B53" s="18" t="s">
        <v>81</v>
      </c>
      <c r="C53" s="86"/>
      <c r="D53" s="115">
        <v>285888</v>
      </c>
      <c r="E53" s="98">
        <f t="shared" si="0"/>
        <v>285888</v>
      </c>
    </row>
    <row r="54" spans="1:9" ht="31.5" x14ac:dyDescent="0.25">
      <c r="A54" s="90" t="s">
        <v>82</v>
      </c>
      <c r="B54" s="61" t="s">
        <v>83</v>
      </c>
      <c r="C54" s="86"/>
      <c r="D54" s="115">
        <v>4837506</v>
      </c>
      <c r="E54" s="98">
        <f t="shared" si="0"/>
        <v>4837506</v>
      </c>
    </row>
    <row r="55" spans="1:9" s="15" customFormat="1" ht="38.25" thickBot="1" x14ac:dyDescent="0.35">
      <c r="A55" s="46" t="s">
        <v>84</v>
      </c>
      <c r="B55" s="47" t="s">
        <v>7</v>
      </c>
      <c r="C55" s="48">
        <f>C56+C57</f>
        <v>1530659</v>
      </c>
      <c r="D55" s="119">
        <f>D56+D57</f>
        <v>1114673</v>
      </c>
      <c r="E55" s="120">
        <f t="shared" si="0"/>
        <v>-415986</v>
      </c>
      <c r="F55" s="76"/>
      <c r="G55" s="76"/>
      <c r="H55" s="76"/>
      <c r="I55" s="76"/>
    </row>
    <row r="56" spans="1:9" x14ac:dyDescent="0.25">
      <c r="A56" s="26" t="s">
        <v>85</v>
      </c>
      <c r="B56" s="27" t="s">
        <v>8</v>
      </c>
      <c r="C56" s="28">
        <v>93150</v>
      </c>
      <c r="D56" s="121">
        <v>93150</v>
      </c>
      <c r="E56" s="98">
        <f t="shared" si="0"/>
        <v>0</v>
      </c>
    </row>
    <row r="57" spans="1:9" ht="16.5" thickBot="1" x14ac:dyDescent="0.3">
      <c r="A57" s="23" t="s">
        <v>86</v>
      </c>
      <c r="B57" s="24" t="s">
        <v>12</v>
      </c>
      <c r="C57" s="25">
        <v>1437509</v>
      </c>
      <c r="D57" s="111">
        <v>1021523</v>
      </c>
      <c r="E57" s="98">
        <f t="shared" si="0"/>
        <v>-415986</v>
      </c>
    </row>
    <row r="58" spans="1:9" s="15" customFormat="1" ht="19.5" thickBot="1" x14ac:dyDescent="0.35">
      <c r="A58" s="32" t="s">
        <v>87</v>
      </c>
      <c r="B58" s="33" t="s">
        <v>30</v>
      </c>
      <c r="C58" s="34">
        <f>C39+C55</f>
        <v>50082711</v>
      </c>
      <c r="D58" s="122">
        <f>D39+D55</f>
        <v>51758114</v>
      </c>
      <c r="E58" s="120">
        <f>D58-C58</f>
        <v>1675403</v>
      </c>
      <c r="F58" s="76"/>
      <c r="G58" s="76"/>
      <c r="H58" s="76"/>
      <c r="I58" s="76"/>
    </row>
  </sheetData>
  <mergeCells count="1">
    <mergeCell ref="A18:C18"/>
  </mergeCells>
  <printOptions horizontalCentered="1"/>
  <pageMargins left="0.31496062992125984" right="0.11811023622047245" top="0.35433070866141736" bottom="0.15748031496062992" header="0.31496062992125984" footer="0.31496062992125984"/>
  <pageSetup paperSize="9" scale="80" firstPageNumber="196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 1</vt:lpstr>
      <vt:lpstr>сравнит.анализ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2019-12-20T10:04:49Z</cp:lastPrinted>
  <dcterms:created xsi:type="dcterms:W3CDTF">2006-09-28T05:33:49Z</dcterms:created>
  <dcterms:modified xsi:type="dcterms:W3CDTF">2025-05-27T07:26:14Z</dcterms:modified>
</cp:coreProperties>
</file>